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3\zarządzenie w sprawie planu dochodów i wydatków na 2023 r\"/>
    </mc:Choice>
  </mc:AlternateContent>
  <xr:revisionPtr revIDLastSave="0" documentId="13_ncr:1_{DFD8E23F-B1CF-4B1A-B59E-522D9FDD18C4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. 12" sheetId="5" r:id="rId3"/>
  </sheets>
  <definedNames>
    <definedName name="_xlnm._FilterDatabase" localSheetId="2" hidden="1">'Zał. 12'!$A$5:$A$147</definedName>
    <definedName name="_xlnm.Print_Area" localSheetId="2">'Zał. 12'!$A$1:$F$146</definedName>
    <definedName name="_xlnm.Print_Titles" localSheetId="2">'Zał. 12'!$10:$14</definedName>
  </definedNames>
  <calcPr calcId="181029"/>
</workbook>
</file>

<file path=xl/calcChain.xml><?xml version="1.0" encoding="utf-8"?>
<calcChain xmlns="http://schemas.openxmlformats.org/spreadsheetml/2006/main">
  <c r="E20" i="5" l="1"/>
  <c r="F20" i="5"/>
  <c r="F112" i="5"/>
  <c r="E112" i="5"/>
  <c r="F124" i="5"/>
  <c r="E124" i="5"/>
  <c r="D125" i="5"/>
  <c r="E139" i="5"/>
  <c r="D141" i="5"/>
  <c r="D140" i="5"/>
  <c r="F99" i="5"/>
  <c r="E99" i="5"/>
  <c r="E18" i="5" s="1"/>
  <c r="D146" i="5" l="1"/>
  <c r="D145" i="5" s="1"/>
  <c r="D144" i="5" s="1"/>
  <c r="D143" i="5" s="1"/>
  <c r="D22" i="5" s="1"/>
  <c r="F145" i="5"/>
  <c r="F144" i="5" s="1"/>
  <c r="F143" i="5" s="1"/>
  <c r="F22" i="5" s="1"/>
  <c r="E145" i="5"/>
  <c r="E144" i="5" s="1"/>
  <c r="E143" i="5" s="1"/>
  <c r="E22" i="5" s="1"/>
  <c r="F111" i="5" l="1"/>
  <c r="D114" i="5"/>
  <c r="D115" i="5"/>
  <c r="D20" i="5" l="1"/>
  <c r="E98" i="5" l="1"/>
  <c r="F98" i="5"/>
  <c r="D99" i="5"/>
  <c r="D100" i="5"/>
  <c r="F18" i="5" l="1"/>
  <c r="E111" i="5" l="1"/>
  <c r="E134" i="5"/>
  <c r="F134" i="5"/>
  <c r="D136" i="5"/>
  <c r="D139" i="5" l="1"/>
  <c r="D138" i="5" s="1"/>
  <c r="F138" i="5"/>
  <c r="E138" i="5"/>
  <c r="D135" i="5"/>
  <c r="D134" i="5" s="1"/>
  <c r="D131" i="5"/>
  <c r="D130" i="5"/>
  <c r="F129" i="5"/>
  <c r="F128" i="5" s="1"/>
  <c r="E129" i="5"/>
  <c r="E128" i="5" s="1"/>
  <c r="D126" i="5"/>
  <c r="F123" i="5"/>
  <c r="E123" i="5"/>
  <c r="D121" i="5"/>
  <c r="D120" i="5"/>
  <c r="F119" i="5"/>
  <c r="E119" i="5"/>
  <c r="D117" i="5"/>
  <c r="D116" i="5"/>
  <c r="D113" i="5"/>
  <c r="D108" i="5"/>
  <c r="D107" i="5" s="1"/>
  <c r="D106" i="5" s="1"/>
  <c r="F107" i="5"/>
  <c r="F106" i="5" s="1"/>
  <c r="E107" i="5"/>
  <c r="E106" i="5" s="1"/>
  <c r="D101" i="5"/>
  <c r="D98" i="5" s="1"/>
  <c r="F97" i="5"/>
  <c r="F96" i="5" s="1"/>
  <c r="E97" i="5"/>
  <c r="E96" i="5" s="1"/>
  <c r="D94" i="5"/>
  <c r="D93" i="5"/>
  <c r="D92" i="5"/>
  <c r="F91" i="5"/>
  <c r="F90" i="5" s="1"/>
  <c r="F89" i="5" s="1"/>
  <c r="E91" i="5"/>
  <c r="E90" i="5" s="1"/>
  <c r="E89" i="5" s="1"/>
  <c r="D87" i="5"/>
  <c r="D86" i="5"/>
  <c r="F85" i="5"/>
  <c r="F84" i="5" s="1"/>
  <c r="F83" i="5" s="1"/>
  <c r="E85" i="5"/>
  <c r="E84" i="5" s="1"/>
  <c r="E83" i="5" s="1"/>
  <c r="D81" i="5"/>
  <c r="D80" i="5"/>
  <c r="F79" i="5"/>
  <c r="F78" i="5" s="1"/>
  <c r="F77" i="5" s="1"/>
  <c r="E79" i="5"/>
  <c r="E78" i="5" s="1"/>
  <c r="E77" i="5" s="1"/>
  <c r="D75" i="5"/>
  <c r="D74" i="5"/>
  <c r="F73" i="5"/>
  <c r="F72" i="5" s="1"/>
  <c r="F71" i="5" s="1"/>
  <c r="E73" i="5"/>
  <c r="E72" i="5" s="1"/>
  <c r="E71" i="5" s="1"/>
  <c r="D69" i="5"/>
  <c r="D68" i="5"/>
  <c r="F67" i="5"/>
  <c r="F66" i="5" s="1"/>
  <c r="F65" i="5" s="1"/>
  <c r="E67" i="5"/>
  <c r="F62" i="5"/>
  <c r="F61" i="5" s="1"/>
  <c r="F60" i="5" s="1"/>
  <c r="D58" i="5"/>
  <c r="D57" i="5"/>
  <c r="F56" i="5"/>
  <c r="F55" i="5" s="1"/>
  <c r="F54" i="5" s="1"/>
  <c r="E56" i="5"/>
  <c r="E55" i="5" s="1"/>
  <c r="E54" i="5" s="1"/>
  <c r="D52" i="5"/>
  <c r="D51" i="5"/>
  <c r="F50" i="5"/>
  <c r="F49" i="5" s="1"/>
  <c r="F48" i="5" s="1"/>
  <c r="E50" i="5"/>
  <c r="D46" i="5"/>
  <c r="D45" i="5"/>
  <c r="F44" i="5"/>
  <c r="F43" i="5" s="1"/>
  <c r="F42" i="5" s="1"/>
  <c r="E44" i="5"/>
  <c r="D40" i="5"/>
  <c r="F38" i="5"/>
  <c r="D36" i="5"/>
  <c r="D35" i="5"/>
  <c r="F34" i="5"/>
  <c r="E34" i="5"/>
  <c r="D30" i="5"/>
  <c r="F29" i="5"/>
  <c r="F28" i="5" s="1"/>
  <c r="F27" i="5" s="1"/>
  <c r="E29" i="5"/>
  <c r="E28" i="5" s="1"/>
  <c r="E27" i="5" s="1"/>
  <c r="D25" i="5"/>
  <c r="F24" i="5"/>
  <c r="E24" i="5"/>
  <c r="E23" i="5" s="1"/>
  <c r="F21" i="5"/>
  <c r="E21" i="5"/>
  <c r="F19" i="5"/>
  <c r="E19" i="5"/>
  <c r="E230" i="4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D147" i="4"/>
  <c r="D146" i="4" s="1"/>
  <c r="L146" i="4"/>
  <c r="K146" i="4"/>
  <c r="J146" i="4"/>
  <c r="I146" i="4"/>
  <c r="F146" i="4"/>
  <c r="E143" i="4"/>
  <c r="H142" i="4"/>
  <c r="H138" i="4" s="1"/>
  <c r="G142" i="4"/>
  <c r="G138" i="4" s="1"/>
  <c r="F142" i="4"/>
  <c r="E142" i="4"/>
  <c r="E140" i="4"/>
  <c r="E139" i="4" s="1"/>
  <c r="F139" i="4"/>
  <c r="F138" i="4" s="1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F113" i="4" s="1"/>
  <c r="J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L98" i="4"/>
  <c r="J98" i="4"/>
  <c r="D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J78" i="4"/>
  <c r="G78" i="4"/>
  <c r="D78" i="4"/>
  <c r="E76" i="4"/>
  <c r="H75" i="4"/>
  <c r="H74" i="4" s="1"/>
  <c r="G75" i="4"/>
  <c r="G74" i="4" s="1"/>
  <c r="E75" i="4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H142" i="3"/>
  <c r="G142" i="3"/>
  <c r="G138" i="3" s="1"/>
  <c r="F142" i="3"/>
  <c r="E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D124" i="5" l="1"/>
  <c r="D123" i="5" s="1"/>
  <c r="I10" i="3"/>
  <c r="E99" i="3"/>
  <c r="I167" i="3"/>
  <c r="E105" i="3"/>
  <c r="E138" i="4"/>
  <c r="E98" i="3"/>
  <c r="E225" i="4"/>
  <c r="E16" i="5"/>
  <c r="F16" i="5"/>
  <c r="D73" i="5"/>
  <c r="D72" i="5" s="1"/>
  <c r="D71" i="5" s="1"/>
  <c r="D119" i="5"/>
  <c r="E51" i="3"/>
  <c r="J167" i="3"/>
  <c r="F212" i="3"/>
  <c r="F82" i="4"/>
  <c r="L113" i="4"/>
  <c r="D113" i="4"/>
  <c r="E209" i="4"/>
  <c r="E20" i="3"/>
  <c r="F138" i="3"/>
  <c r="E105" i="4"/>
  <c r="E130" i="4"/>
  <c r="G167" i="4"/>
  <c r="G8" i="4" s="1"/>
  <c r="J167" i="4"/>
  <c r="D21" i="5"/>
  <c r="D56" i="5"/>
  <c r="D55" i="5" s="1"/>
  <c r="D54" i="5" s="1"/>
  <c r="D85" i="5"/>
  <c r="D84" i="5" s="1"/>
  <c r="D83" i="5" s="1"/>
  <c r="D97" i="5"/>
  <c r="D96" i="5" s="1"/>
  <c r="D129" i="5"/>
  <c r="D128" i="5" s="1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E113" i="4" s="1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D112" i="5"/>
  <c r="D111" i="5" s="1"/>
  <c r="D18" i="5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F33" i="5"/>
  <c r="F32" i="5" s="1"/>
  <c r="E133" i="5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F110" i="5"/>
  <c r="D133" i="5"/>
  <c r="D29" i="5"/>
  <c r="D28" i="5" s="1"/>
  <c r="D27" i="5" s="1"/>
  <c r="D79" i="5"/>
  <c r="D78" i="5" s="1"/>
  <c r="D77" i="5" s="1"/>
  <c r="D91" i="5"/>
  <c r="D90" i="5" s="1"/>
  <c r="D89" i="5" s="1"/>
  <c r="D44" i="5"/>
  <c r="E43" i="5"/>
  <c r="D43" i="5" s="1"/>
  <c r="D42" i="5" s="1"/>
  <c r="E70" i="3"/>
  <c r="E55" i="3"/>
  <c r="E11" i="3"/>
  <c r="E78" i="4"/>
  <c r="E104" i="4"/>
  <c r="E66" i="5"/>
  <c r="E65" i="5" s="1"/>
  <c r="D67" i="5"/>
  <c r="D66" i="5" s="1"/>
  <c r="D65" i="5" s="1"/>
  <c r="F10" i="3"/>
  <c r="J10" i="3"/>
  <c r="J8" i="3" s="1"/>
  <c r="E117" i="3"/>
  <c r="E113" i="3" s="1"/>
  <c r="H37" i="4"/>
  <c r="E37" i="4" s="1"/>
  <c r="L8" i="4"/>
  <c r="D34" i="5"/>
  <c r="E62" i="5"/>
  <c r="E61" i="5" s="1"/>
  <c r="E60" i="5" s="1"/>
  <c r="D63" i="5"/>
  <c r="D62" i="5" s="1"/>
  <c r="D61" i="5" s="1"/>
  <c r="D60" i="5" s="1"/>
  <c r="E70" i="4"/>
  <c r="E82" i="4"/>
  <c r="E162" i="4"/>
  <c r="I167" i="4"/>
  <c r="F23" i="5"/>
  <c r="D23" i="5" s="1"/>
  <c r="D24" i="5"/>
  <c r="E49" i="5"/>
  <c r="E48" i="5" s="1"/>
  <c r="D50" i="5"/>
  <c r="D49" i="5" s="1"/>
  <c r="D48" i="5" s="1"/>
  <c r="E158" i="3"/>
  <c r="E20" i="4"/>
  <c r="I10" i="4"/>
  <c r="E154" i="3"/>
  <c r="D167" i="3"/>
  <c r="D8" i="3" s="1"/>
  <c r="E41" i="4"/>
  <c r="E74" i="4"/>
  <c r="E98" i="4"/>
  <c r="D19" i="5"/>
  <c r="E38" i="5"/>
  <c r="D38" i="5" s="1"/>
  <c r="D39" i="5"/>
  <c r="F133" i="5"/>
  <c r="E110" i="5"/>
  <c r="E105" i="5" l="1"/>
  <c r="E103" i="5" s="1"/>
  <c r="F105" i="5"/>
  <c r="F103" i="5" s="1"/>
  <c r="D16" i="5"/>
  <c r="F8" i="4"/>
  <c r="D8" i="4"/>
  <c r="E33" i="5"/>
  <c r="E32" i="5" s="1"/>
  <c r="D110" i="5"/>
  <c r="D105" i="5" s="1"/>
  <c r="D103" i="5" s="1"/>
  <c r="L8" i="3"/>
  <c r="E42" i="5"/>
  <c r="H8" i="4"/>
  <c r="H8" i="3"/>
  <c r="E207" i="3"/>
  <c r="I8" i="4"/>
  <c r="D33" i="5"/>
  <c r="D32" i="5" s="1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<sst xmlns="http://schemas.openxmlformats.org/spreadsheetml/2006/main" count="610" uniqueCount="259">
  <si>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</si>
  <si>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</si>
  <si>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</si>
  <si>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</si>
  <si>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</si>
  <si>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</si>
  <si>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</si>
  <si>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</si>
  <si>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</si>
  <si>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</si>
  <si>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</si>
  <si>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</si>
  <si>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</si>
  <si>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</si>
  <si>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</si>
  <si>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</si>
  <si>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</si>
  <si>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</si>
  <si>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</si>
  <si>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</si>
  <si>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</si>
  <si>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</si>
  <si>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</si>
  <si>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</si>
  <si>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</si>
  <si>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</si>
  <si>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</si>
  <si>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</si>
  <si>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</si>
  <si>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</si>
  <si>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</si>
  <si>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</si>
  <si>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</si>
  <si>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</si>
  <si>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</si>
  <si>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</si>
  <si>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</si>
  <si>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</si>
  <si>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</si>
  <si>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</si>
  <si>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</si>
  <si>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</si>
  <si>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</si>
  <si>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</si>
  <si>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</si>
  <si>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</si>
  <si>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</si>
  <si>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</si>
  <si>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</si>
  <si>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</si>
  <si>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</si>
  <si>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</si>
  <si>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</si>
  <si>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</si>
  <si>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</si>
  <si>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</si>
  <si>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</si>
  <si>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</si>
  <si>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</si>
  <si>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</si>
  <si>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</si>
  <si>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</si>
  <si>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</si>
  <si>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</si>
  <si>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</si>
  <si>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</si>
  <si>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</si>
  <si>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</si>
  <si>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</si>
  <si>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</si>
  <si>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</si>
  <si>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</si>
  <si>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</si>
  <si>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</si>
  <si>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</si>
  <si>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</si>
  <si>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</si>
  <si>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</si>
  <si>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</si>
  <si>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</si>
  <si>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</si>
  <si>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</si>
  <si>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</si>
  <si>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</si>
  <si>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</si>
  <si>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</si>
  <si>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</si>
  <si>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</si>
  <si>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</si>
  <si>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</si>
  <si>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</si>
  <si>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</si>
  <si>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</si>
  <si>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</si>
  <si>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</si>
  <si>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</si>
  <si>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</si>
  <si>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</si>
  <si>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</si>
  <si>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</si>
  <si>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</si>
  <si>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</si>
  <si>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</si>
  <si>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</si>
  <si>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</si>
  <si>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</si>
  <si>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</si>
  <si>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</si>
  <si>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</si>
  <si>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</si>
  <si>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</si>
  <si>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</si>
  <si>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</si>
  <si>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</si>
  <si>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</si>
  <si>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</si>
  <si>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</si>
  <si>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</si>
  <si>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</si>
  <si>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</si>
  <si>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</si>
  <si>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</si>
  <si>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</si>
  <si>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</si>
  <si>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</si>
  <si>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</si>
  <si>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</si>
  <si>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</si>
  <si>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</si>
  <si>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</si>
  <si>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</si>
  <si>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</si>
  <si>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</si>
  <si>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</si>
  <si>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</si>
  <si>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</si>
  <si>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</si>
  <si>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</si>
  <si>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</si>
  <si>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</si>
  <si>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</si>
  <si>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</si>
  <si>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</si>
  <si>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</si>
  <si>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</si>
  <si>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</si>
  <si>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</si>
  <si>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</si>
  <si>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</si>
  <si>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</si>
  <si>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</si>
  <si>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</si>
  <si>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</si>
  <si>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</si>
  <si>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</si>
  <si>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</si>
  <si>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</si>
  <si>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</si>
  <si>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</si>
  <si>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</si>
  <si>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</si>
  <si>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</si>
  <si>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</si>
  <si>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</si>
  <si>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</si>
  <si>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</si>
  <si>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</si>
  <si>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</si>
  <si>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</si>
  <si>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</si>
  <si>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</si>
  <si>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</si>
  <si>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</si>
  <si>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</si>
  <si>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</si>
  <si>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</si>
  <si>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</si>
  <si>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</si>
  <si>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</si>
  <si>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</si>
  <si>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</si>
  <si>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</si>
  <si>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</si>
  <si>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</si>
  <si>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</si>
  <si>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</si>
  <si>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</si>
  <si>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</si>
  <si>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</si>
  <si>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</si>
  <si>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</si>
  <si>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</si>
  <si>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</si>
  <si>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</si>
  <si>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</si>
  <si>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</si>
  <si>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</si>
  <si>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</si>
  <si>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</si>
  <si>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</si>
  <si>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</si>
  <si>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</si>
  <si>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</si>
  <si>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</si>
  <si>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</si>
  <si>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</si>
  <si>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</si>
  <si>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</si>
  <si>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</si>
  <si>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</si>
  <si>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</si>
  <si>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</si>
  <si>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</si>
  <si>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</si>
  <si>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</si>
  <si>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</si>
  <si>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</si>
  <si>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</si>
  <si>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</si>
  <si>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</si>
  <si>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</si>
  <si>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</si>
  <si>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</si>
  <si>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</si>
  <si>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</si>
  <si>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</si>
  <si>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</si>
  <si>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</si>
  <si>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</si>
  <si>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</si>
  <si>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</si>
  <si>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</si>
  <si>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</si>
  <si>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</si>
  <si>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</si>
  <si>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</si>
  <si>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</si>
  <si>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</si>
  <si>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>System powiadomiania ratunkowego</t>
  </si>
  <si>
    <t xml:space="preserve">                  w tym: PO IiŚ (PT) 2014-2020</t>
  </si>
  <si>
    <t>z tego:   - korpus służby cywilnej:</t>
  </si>
  <si>
    <t>Działalność dyspozytorni medycznych</t>
  </si>
  <si>
    <t xml:space="preserve">Zespoły d/s orzekania o stopniu niepełnosprawności  </t>
  </si>
  <si>
    <t>Wojewódzki Inspektorat Inspekcji Ochrony Roślin i Nasiennictwa                               w Koszalinie</t>
  </si>
  <si>
    <t>Wojewódzki  Inspektorat Jakości Handlowej Artykułów Rolno-Spożywczych                    w Szczecinie</t>
  </si>
  <si>
    <t xml:space="preserve">              FEnIKS</t>
  </si>
  <si>
    <t>Wydział Finansów i Budżetu</t>
  </si>
  <si>
    <t xml:space="preserve"> - inne (odprawy emerytalne)</t>
  </si>
  <si>
    <t>System opieki nad dziećmi w wieku do lat 3</t>
  </si>
  <si>
    <t xml:space="preserve">   w tym:  FERS (BP)</t>
  </si>
  <si>
    <t xml:space="preserve">   w tym:  FERS (BŚE)</t>
  </si>
  <si>
    <t xml:space="preserve">   w tym: PTFE (KB)</t>
  </si>
  <si>
    <t xml:space="preserve">              PTFE (R)</t>
  </si>
  <si>
    <t>Wynagrodzenia w państwowych jednostkach budżetowych na 2023 r.</t>
  </si>
  <si>
    <t>Załącznik Nr 12 do</t>
  </si>
  <si>
    <t xml:space="preserve">Wojewody Zachodniopomorskiego </t>
  </si>
  <si>
    <t>według ustawy budżetowej na 2023 rok</t>
  </si>
  <si>
    <t>zarządzenia Nr    37    /2023</t>
  </si>
  <si>
    <t>z dnia 22.02.2023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</si>
</sst>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mo"/>
    </font>
    <font>
      <b/>
      <sz val="10"/>
      <color rgb="FFFF0000"/>
      <name val="Arimo"/>
      <charset val="238"/>
    </font>
    <font>
      <sz val="10"/>
      <color rgb="FFFF0000"/>
      <name val="Arimo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i/>
      <sz val="10"/>
      <color theme="1"/>
      <name val="Arimo"/>
    </font>
    <font>
      <sz val="10"/>
      <color theme="1"/>
      <name val="Arimo"/>
    </font>
    <font>
      <i/>
      <sz val="10"/>
      <color theme="1"/>
      <name val="Arimo"/>
      <charset val="238"/>
    </font>
    <font>
      <b/>
      <sz val="12"/>
      <color theme="1"/>
      <name val="Arimo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2" fillId="0" borderId="11"/>
  </cellStyleXfs>
  <cellXfs count="24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3" fontId="7" fillId="0" borderId="0" xfId="0" applyNumberFormat="1" applyFont="1" applyAlignment="1">
      <alignment horizontal="right"/>
    </xf>
    <xf numFmtId="3" fontId="7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/>
    </xf>
    <xf numFmtId="0" fontId="16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6" fillId="0" borderId="7" xfId="0" applyFont="1" applyBorder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/>
    <xf numFmtId="0" fontId="7" fillId="0" borderId="7" xfId="0" applyFont="1" applyBorder="1"/>
    <xf numFmtId="0" fontId="16" fillId="2" borderId="7" xfId="0" applyFont="1" applyFill="1" applyBorder="1" applyAlignment="1">
      <alignment horizontal="center"/>
    </xf>
    <xf numFmtId="3" fontId="18" fillId="0" borderId="0" xfId="0" applyNumberFormat="1" applyFont="1"/>
    <xf numFmtId="0" fontId="18" fillId="2" borderId="7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7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3" fontId="20" fillId="0" borderId="7" xfId="0" applyNumberFormat="1" applyFont="1" applyBorder="1" applyAlignment="1">
      <alignment horizontal="center" vertical="center" wrapText="1"/>
    </xf>
    <xf numFmtId="3" fontId="15" fillId="0" borderId="7" xfId="0" applyNumberFormat="1" applyFont="1" applyBorder="1"/>
    <xf numFmtId="3" fontId="4" fillId="0" borderId="7" xfId="0" applyNumberFormat="1" applyFont="1" applyBorder="1"/>
    <xf numFmtId="0" fontId="4" fillId="0" borderId="7" xfId="0" applyFont="1" applyBorder="1"/>
    <xf numFmtId="0" fontId="19" fillId="0" borderId="7" xfId="0" applyFont="1" applyBorder="1" applyAlignment="1">
      <alignment horizontal="center"/>
    </xf>
    <xf numFmtId="0" fontId="19" fillId="0" borderId="7" xfId="0" applyFont="1" applyBorder="1"/>
    <xf numFmtId="0" fontId="18" fillId="0" borderId="7" xfId="0" applyFont="1" applyBorder="1" applyAlignment="1">
      <alignment horizontal="center" vertical="top"/>
    </xf>
    <xf numFmtId="0" fontId="21" fillId="0" borderId="0" xfId="0" applyFont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7" xfId="0" applyFont="1" applyBorder="1"/>
    <xf numFmtId="0" fontId="1" fillId="0" borderId="0" xfId="0" quotePrefix="1" applyFont="1"/>
    <xf numFmtId="0" fontId="1" fillId="3" borderId="7" xfId="0" applyFont="1" applyFill="1" applyBorder="1"/>
    <xf numFmtId="0" fontId="1" fillId="3" borderId="7" xfId="0" applyFont="1" applyFill="1" applyBorder="1" applyAlignment="1">
      <alignment horizontal="left" wrapText="1"/>
    </xf>
    <xf numFmtId="0" fontId="1" fillId="0" borderId="7" xfId="0" applyFont="1" applyBorder="1" applyAlignment="1">
      <alignment wrapText="1"/>
    </xf>
    <xf numFmtId="3" fontId="9" fillId="5" borderId="7" xfId="0" applyNumberFormat="1" applyFont="1" applyFill="1" applyBorder="1"/>
    <xf numFmtId="3" fontId="25" fillId="0" borderId="7" xfId="0" applyNumberFormat="1" applyFont="1" applyBorder="1"/>
    <xf numFmtId="3" fontId="25" fillId="3" borderId="7" xfId="0" applyNumberFormat="1" applyFont="1" applyFill="1" applyBorder="1"/>
    <xf numFmtId="3" fontId="24" fillId="0" borderId="7" xfId="0" applyNumberFormat="1" applyFont="1" applyBorder="1"/>
    <xf numFmtId="3" fontId="23" fillId="2" borderId="7" xfId="0" applyNumberFormat="1" applyFont="1" applyFill="1" applyBorder="1" applyAlignment="1">
      <alignment horizontal="right"/>
    </xf>
    <xf numFmtId="3" fontId="28" fillId="0" borderId="7" xfId="0" applyNumberFormat="1" applyFont="1" applyBorder="1" applyAlignment="1">
      <alignment horizontal="right" vertical="center"/>
    </xf>
    <xf numFmtId="3" fontId="28" fillId="0" borderId="7" xfId="0" applyNumberFormat="1" applyFont="1" applyBorder="1" applyAlignment="1">
      <alignment horizontal="right"/>
    </xf>
    <xf numFmtId="3" fontId="29" fillId="0" borderId="7" xfId="0" applyNumberFormat="1" applyFont="1" applyBorder="1" applyAlignment="1">
      <alignment horizontal="right" vertical="center"/>
    </xf>
    <xf numFmtId="3" fontId="29" fillId="0" borderId="7" xfId="0" applyNumberFormat="1" applyFont="1" applyBorder="1" applyAlignment="1">
      <alignment horizontal="right"/>
    </xf>
    <xf numFmtId="3" fontId="28" fillId="0" borderId="7" xfId="0" applyNumberFormat="1" applyFont="1" applyBorder="1"/>
    <xf numFmtId="3" fontId="29" fillId="0" borderId="7" xfId="0" applyNumberFormat="1" applyFont="1" applyBorder="1"/>
    <xf numFmtId="3" fontId="29" fillId="4" borderId="7" xfId="0" applyNumberFormat="1" applyFont="1" applyFill="1" applyBorder="1"/>
    <xf numFmtId="3" fontId="29" fillId="5" borderId="7" xfId="0" applyNumberFormat="1" applyFont="1" applyFill="1" applyBorder="1"/>
    <xf numFmtId="3" fontId="27" fillId="2" borderId="7" xfId="0" applyNumberFormat="1" applyFont="1" applyFill="1" applyBorder="1"/>
    <xf numFmtId="3" fontId="30" fillId="0" borderId="7" xfId="0" applyNumberFormat="1" applyFont="1" applyBorder="1"/>
    <xf numFmtId="3" fontId="26" fillId="0" borderId="7" xfId="0" applyNumberFormat="1" applyFont="1" applyBorder="1"/>
    <xf numFmtId="3" fontId="26" fillId="3" borderId="7" xfId="0" applyNumberFormat="1" applyFont="1" applyFill="1" applyBorder="1"/>
    <xf numFmtId="3" fontId="26" fillId="4" borderId="7" xfId="0" applyNumberFormat="1" applyFont="1" applyFill="1" applyBorder="1"/>
    <xf numFmtId="3" fontId="22" fillId="0" borderId="7" xfId="0" applyNumberFormat="1" applyFont="1" applyBorder="1"/>
    <xf numFmtId="0" fontId="26" fillId="0" borderId="7" xfId="0" applyFont="1" applyBorder="1"/>
    <xf numFmtId="3" fontId="27" fillId="0" borderId="7" xfId="0" applyNumberFormat="1" applyFont="1" applyBorder="1"/>
    <xf numFmtId="0" fontId="18" fillId="0" borderId="24" xfId="0" applyFont="1" applyBorder="1" applyAlignment="1">
      <alignment horizontal="center"/>
    </xf>
    <xf numFmtId="0" fontId="1" fillId="0" borderId="24" xfId="0" applyFont="1" applyBorder="1"/>
    <xf numFmtId="3" fontId="26" fillId="0" borderId="24" xfId="0" applyNumberFormat="1" applyFont="1" applyBorder="1"/>
    <xf numFmtId="0" fontId="4" fillId="2" borderId="7" xfId="0" applyFont="1" applyFill="1" applyBorder="1" applyAlignment="1">
      <alignment horizontal="left" wrapText="1"/>
    </xf>
    <xf numFmtId="3" fontId="8" fillId="0" borderId="7" xfId="0" applyNumberFormat="1" applyFont="1" applyBorder="1"/>
    <xf numFmtId="3" fontId="31" fillId="0" borderId="7" xfId="0" applyNumberFormat="1" applyFont="1" applyBorder="1"/>
    <xf numFmtId="3" fontId="23" fillId="0" borderId="7" xfId="0" applyNumberFormat="1" applyFont="1" applyBorder="1"/>
    <xf numFmtId="49" fontId="1" fillId="0" borderId="7" xfId="0" applyNumberFormat="1" applyFont="1" applyBorder="1"/>
    <xf numFmtId="3" fontId="25" fillId="0" borderId="7" xfId="0" applyNumberFormat="1" applyFont="1" applyBorder="1" applyAlignment="1">
      <alignment horizontal="right"/>
    </xf>
    <xf numFmtId="3" fontId="25" fillId="5" borderId="7" xfId="0" applyNumberFormat="1" applyFont="1" applyFill="1" applyBorder="1"/>
    <xf numFmtId="3" fontId="27" fillId="2" borderId="7" xfId="0" applyNumberFormat="1" applyFont="1" applyFill="1" applyBorder="1" applyAlignment="1">
      <alignment horizontal="right"/>
    </xf>
    <xf numFmtId="3" fontId="30" fillId="0" borderId="7" xfId="0" applyNumberFormat="1" applyFont="1" applyBorder="1" applyAlignment="1">
      <alignment horizontal="right"/>
    </xf>
    <xf numFmtId="3" fontId="26" fillId="0" borderId="7" xfId="0" applyNumberFormat="1" applyFont="1" applyBorder="1" applyAlignment="1">
      <alignment horizontal="right" vertical="center"/>
    </xf>
    <xf numFmtId="3" fontId="26" fillId="0" borderId="7" xfId="0" applyNumberFormat="1" applyFont="1" applyBorder="1" applyAlignment="1">
      <alignment horizontal="right"/>
    </xf>
    <xf numFmtId="3" fontId="26" fillId="5" borderId="7" xfId="0" applyNumberFormat="1" applyFont="1" applyFill="1" applyBorder="1"/>
    <xf numFmtId="0" fontId="18" fillId="0" borderId="1" xfId="0" applyFont="1" applyBorder="1" applyAlignment="1">
      <alignment horizontal="center"/>
    </xf>
    <xf numFmtId="3" fontId="26" fillId="0" borderId="1" xfId="0" applyNumberFormat="1" applyFont="1" applyBorder="1"/>
    <xf numFmtId="3" fontId="25" fillId="0" borderId="1" xfId="0" applyNumberFormat="1" applyFont="1" applyBorder="1"/>
    <xf numFmtId="0" fontId="6" fillId="0" borderId="7" xfId="0" applyFont="1" applyBorder="1"/>
    <xf numFmtId="3" fontId="27" fillId="0" borderId="24" xfId="0" applyNumberFormat="1" applyFont="1" applyBorder="1"/>
    <xf numFmtId="3" fontId="27" fillId="0" borderId="1" xfId="0" applyNumberFormat="1" applyFont="1" applyBorder="1"/>
    <xf numFmtId="3" fontId="0" fillId="0" borderId="0" xfId="0" applyNumberFormat="1" applyAlignment="1">
      <alignment horizontal="right"/>
    </xf>
    <xf numFmtId="3" fontId="1" fillId="0" borderId="11" xfId="1" applyNumberFormat="1" applyFont="1" applyAlignment="1">
      <alignment horizontal="right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8" fillId="0" borderId="0" xfId="0" applyFont="1"/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/>
    <xf numFmtId="0" fontId="18" fillId="0" borderId="6" xfId="0" applyFont="1" applyBorder="1"/>
    <xf numFmtId="3" fontId="7" fillId="0" borderId="19" xfId="0" applyNumberFormat="1" applyFont="1" applyBorder="1" applyAlignment="1">
      <alignment horizontal="center" vertical="center"/>
    </xf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8" fillId="0" borderId="18" xfId="0" applyFont="1" applyBorder="1"/>
    <xf numFmtId="0" fontId="18" fillId="0" borderId="23" xfId="0" applyFont="1" applyBorder="1"/>
    <xf numFmtId="3" fontId="7" fillId="0" borderId="2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4" xfId="0" applyFont="1" applyBorder="1"/>
  </cellXfs>
  <cellStyles count="2">
    <cellStyle name="Normalny" xfId="0" builtinId="0"/>
    <cellStyle name="Normalny 2" xfId="1" xr:uid="{D56A58E0-BE97-4C46-937A-7A8E949EB4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32" t="s">
        <v>0</v>
      </c>
      <c r="B3" s="232" t="s">
        <v>1</v>
      </c>
      <c r="C3" s="232" t="s">
        <v>2</v>
      </c>
      <c r="D3" s="232" t="s">
        <v>3</v>
      </c>
      <c r="E3" s="232" t="s">
        <v>4</v>
      </c>
      <c r="F3" s="233" t="s">
        <v>5</v>
      </c>
      <c r="G3" s="231"/>
      <c r="H3" s="231"/>
      <c r="I3" s="231"/>
      <c r="J3" s="220"/>
      <c r="K3" s="230" t="s">
        <v>146</v>
      </c>
      <c r="L3" s="231"/>
      <c r="M3" s="220"/>
      <c r="N3" s="3"/>
      <c r="O3" s="3"/>
      <c r="P3" s="3"/>
      <c r="Q3" s="3"/>
    </row>
    <row r="4" spans="1:17" ht="12.75" customHeight="1">
      <c r="A4" s="209"/>
      <c r="B4" s="209"/>
      <c r="C4" s="209"/>
      <c r="D4" s="209"/>
      <c r="E4" s="209"/>
      <c r="F4" s="222" t="s">
        <v>6</v>
      </c>
      <c r="G4" s="222" t="s">
        <v>7</v>
      </c>
      <c r="H4" s="222" t="s">
        <v>8</v>
      </c>
      <c r="I4" s="222" t="s">
        <v>9</v>
      </c>
      <c r="J4" s="223" t="s">
        <v>10</v>
      </c>
      <c r="K4" s="227" t="s">
        <v>11</v>
      </c>
      <c r="L4" s="226" t="s">
        <v>12</v>
      </c>
      <c r="M4" s="220"/>
      <c r="N4" s="3"/>
      <c r="O4" s="3"/>
      <c r="P4" s="3"/>
      <c r="Q4" s="3"/>
    </row>
    <row r="5" spans="1:17" ht="37.5" customHeight="1">
      <c r="A5" s="209"/>
      <c r="B5" s="209"/>
      <c r="C5" s="209"/>
      <c r="D5" s="225"/>
      <c r="E5" s="225"/>
      <c r="F5" s="209"/>
      <c r="G5" s="209"/>
      <c r="H5" s="209"/>
      <c r="I5" s="209"/>
      <c r="J5" s="209"/>
      <c r="K5" s="209"/>
      <c r="L5" s="5" t="s">
        <v>13</v>
      </c>
      <c r="M5" s="224" t="s">
        <v>14</v>
      </c>
      <c r="N5" s="6"/>
      <c r="O5" s="3"/>
      <c r="P5" s="3"/>
      <c r="Q5" s="3"/>
    </row>
    <row r="6" spans="1:17" ht="13.5" customHeight="1">
      <c r="A6" s="225"/>
      <c r="B6" s="225"/>
      <c r="C6" s="225"/>
      <c r="D6" s="233" t="s">
        <v>15</v>
      </c>
      <c r="E6" s="231"/>
      <c r="F6" s="231"/>
      <c r="G6" s="231"/>
      <c r="H6" s="231"/>
      <c r="I6" s="231"/>
      <c r="J6" s="220"/>
      <c r="K6" s="219" t="s">
        <v>15</v>
      </c>
      <c r="L6" s="220"/>
      <c r="M6" s="22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9">
        <v>12</v>
      </c>
      <c r="M7" s="22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214"/>
      <c r="B101" s="214">
        <v>75411</v>
      </c>
      <c r="C101" s="215" t="s">
        <v>87</v>
      </c>
      <c r="D101" s="205">
        <v>102</v>
      </c>
      <c r="E101" s="207">
        <f>F101+G102+H102+I101+J102</f>
        <v>116493</v>
      </c>
      <c r="F101" s="205">
        <v>113993</v>
      </c>
      <c r="G101" s="205"/>
      <c r="H101" s="221"/>
      <c r="I101" s="205">
        <v>2500</v>
      </c>
      <c r="J101" s="205"/>
      <c r="K101" s="205"/>
      <c r="L101" s="205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206"/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8"/>
      <c r="B176" s="217">
        <v>75011</v>
      </c>
      <c r="C176" s="208" t="s">
        <v>128</v>
      </c>
      <c r="D176" s="210">
        <v>10800</v>
      </c>
      <c r="E176" s="228">
        <f>F182+G176+H176+I176+J176</f>
        <v>37960</v>
      </c>
      <c r="F176" s="210"/>
      <c r="G176" s="228">
        <v>75</v>
      </c>
      <c r="H176" s="229">
        <v>34984</v>
      </c>
      <c r="I176" s="228">
        <v>1674</v>
      </c>
      <c r="J176" s="228">
        <v>1227</v>
      </c>
      <c r="K176" s="228"/>
      <c r="L176" s="228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209"/>
      <c r="B177" s="209"/>
      <c r="C177" s="209"/>
      <c r="D177" s="209"/>
      <c r="E177" s="209"/>
      <c r="F177" s="209"/>
      <c r="G177" s="209"/>
      <c r="H177" s="209"/>
      <c r="I177" s="209"/>
      <c r="J177" s="209"/>
      <c r="K177" s="209"/>
      <c r="L177" s="209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209"/>
      <c r="B178" s="209"/>
      <c r="C178" s="209"/>
      <c r="D178" s="209"/>
      <c r="E178" s="209"/>
      <c r="F178" s="209"/>
      <c r="G178" s="209"/>
      <c r="H178" s="209"/>
      <c r="I178" s="209"/>
      <c r="J178" s="209"/>
      <c r="K178" s="209"/>
      <c r="L178" s="209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209"/>
      <c r="B179" s="209"/>
      <c r="C179" s="209"/>
      <c r="D179" s="209"/>
      <c r="E179" s="209"/>
      <c r="F179" s="209"/>
      <c r="G179" s="209"/>
      <c r="H179" s="209"/>
      <c r="I179" s="209"/>
      <c r="J179" s="209"/>
      <c r="K179" s="209"/>
      <c r="L179" s="209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209"/>
      <c r="B180" s="209"/>
      <c r="C180" s="209"/>
      <c r="D180" s="209"/>
      <c r="E180" s="209"/>
      <c r="F180" s="209"/>
      <c r="G180" s="209"/>
      <c r="H180" s="209"/>
      <c r="I180" s="209"/>
      <c r="J180" s="209"/>
      <c r="K180" s="209"/>
      <c r="L180" s="209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209"/>
      <c r="B181" s="209"/>
      <c r="C181" s="209"/>
      <c r="D181" s="209"/>
      <c r="E181" s="209"/>
      <c r="F181" s="209"/>
      <c r="G181" s="209"/>
      <c r="H181" s="209"/>
      <c r="I181" s="209"/>
      <c r="J181" s="209"/>
      <c r="K181" s="209"/>
      <c r="L181" s="209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209"/>
      <c r="B182" s="209"/>
      <c r="C182" s="209"/>
      <c r="D182" s="209"/>
      <c r="E182" s="209"/>
      <c r="F182" s="209"/>
      <c r="G182" s="209"/>
      <c r="H182" s="209"/>
      <c r="I182" s="209"/>
      <c r="J182" s="209"/>
      <c r="K182" s="209"/>
      <c r="L182" s="209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206"/>
      <c r="B183" s="206"/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6"/>
      <c r="B385" s="212"/>
      <c r="C385" s="21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11"/>
      <c r="B386" s="212"/>
      <c r="C386" s="212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13"/>
      <c r="B388" s="212"/>
      <c r="C388" s="21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32" t="s">
        <v>0</v>
      </c>
      <c r="B3" s="232" t="s">
        <v>1</v>
      </c>
      <c r="C3" s="232" t="s">
        <v>2</v>
      </c>
      <c r="D3" s="232" t="s">
        <v>3</v>
      </c>
      <c r="E3" s="232" t="s">
        <v>4</v>
      </c>
      <c r="F3" s="233" t="s">
        <v>5</v>
      </c>
      <c r="G3" s="231"/>
      <c r="H3" s="231"/>
      <c r="I3" s="231"/>
      <c r="J3" s="220"/>
      <c r="K3" s="230" t="s">
        <v>146</v>
      </c>
      <c r="L3" s="231"/>
      <c r="M3" s="220"/>
      <c r="N3" s="3"/>
      <c r="O3" s="3"/>
      <c r="P3" s="3"/>
      <c r="Q3" s="3"/>
    </row>
    <row r="4" spans="1:17" ht="12.75" customHeight="1">
      <c r="A4" s="209"/>
      <c r="B4" s="209"/>
      <c r="C4" s="209"/>
      <c r="D4" s="209"/>
      <c r="E4" s="209"/>
      <c r="F4" s="222" t="s">
        <v>6</v>
      </c>
      <c r="G4" s="222" t="s">
        <v>7</v>
      </c>
      <c r="H4" s="222" t="s">
        <v>8</v>
      </c>
      <c r="I4" s="222" t="s">
        <v>9</v>
      </c>
      <c r="J4" s="223" t="s">
        <v>10</v>
      </c>
      <c r="K4" s="227" t="s">
        <v>11</v>
      </c>
      <c r="L4" s="226" t="s">
        <v>12</v>
      </c>
      <c r="M4" s="220"/>
      <c r="N4" s="3"/>
      <c r="O4" s="3"/>
      <c r="P4" s="3"/>
      <c r="Q4" s="3"/>
    </row>
    <row r="5" spans="1:17" ht="37.5" customHeight="1">
      <c r="A5" s="209"/>
      <c r="B5" s="209"/>
      <c r="C5" s="209"/>
      <c r="D5" s="225"/>
      <c r="E5" s="225"/>
      <c r="F5" s="209"/>
      <c r="G5" s="209"/>
      <c r="H5" s="209"/>
      <c r="I5" s="209"/>
      <c r="J5" s="209"/>
      <c r="K5" s="209"/>
      <c r="L5" s="5" t="s">
        <v>13</v>
      </c>
      <c r="M5" s="224" t="s">
        <v>14</v>
      </c>
      <c r="N5" s="6"/>
      <c r="O5" s="3"/>
      <c r="P5" s="3"/>
      <c r="Q5" s="3"/>
    </row>
    <row r="6" spans="1:17" ht="13.5" customHeight="1">
      <c r="A6" s="225"/>
      <c r="B6" s="225"/>
      <c r="C6" s="225"/>
      <c r="D6" s="233" t="s">
        <v>15</v>
      </c>
      <c r="E6" s="231"/>
      <c r="F6" s="231"/>
      <c r="G6" s="231"/>
      <c r="H6" s="231"/>
      <c r="I6" s="231"/>
      <c r="J6" s="220"/>
      <c r="K6" s="219" t="s">
        <v>15</v>
      </c>
      <c r="L6" s="220"/>
      <c r="M6" s="225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9">
        <v>12</v>
      </c>
      <c r="M7" s="220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214"/>
      <c r="B101" s="214">
        <v>75411</v>
      </c>
      <c r="C101" s="215" t="s">
        <v>87</v>
      </c>
      <c r="D101" s="205">
        <v>102</v>
      </c>
      <c r="E101" s="207">
        <f>F101+G102+H102+I101+J102</f>
        <v>116493</v>
      </c>
      <c r="F101" s="205">
        <v>113993</v>
      </c>
      <c r="G101" s="205"/>
      <c r="H101" s="221"/>
      <c r="I101" s="205">
        <v>2500</v>
      </c>
      <c r="J101" s="205"/>
      <c r="K101" s="205"/>
      <c r="L101" s="205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206"/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8"/>
      <c r="B176" s="217">
        <v>75011</v>
      </c>
      <c r="C176" s="208" t="s">
        <v>128</v>
      </c>
      <c r="D176" s="210">
        <v>10800</v>
      </c>
      <c r="E176" s="228">
        <f>F182+G176+H176+I176+J176</f>
        <v>37960</v>
      </c>
      <c r="F176" s="210"/>
      <c r="G176" s="228">
        <v>75</v>
      </c>
      <c r="H176" s="229">
        <v>34984</v>
      </c>
      <c r="I176" s="228">
        <v>1674</v>
      </c>
      <c r="J176" s="228">
        <v>1227</v>
      </c>
      <c r="K176" s="228"/>
      <c r="L176" s="228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209"/>
      <c r="B177" s="209"/>
      <c r="C177" s="209"/>
      <c r="D177" s="209"/>
      <c r="E177" s="209"/>
      <c r="F177" s="209"/>
      <c r="G177" s="209"/>
      <c r="H177" s="209"/>
      <c r="I177" s="209"/>
      <c r="J177" s="209"/>
      <c r="K177" s="209"/>
      <c r="L177" s="209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209"/>
      <c r="B178" s="209"/>
      <c r="C178" s="209"/>
      <c r="D178" s="209"/>
      <c r="E178" s="209"/>
      <c r="F178" s="209"/>
      <c r="G178" s="209"/>
      <c r="H178" s="209"/>
      <c r="I178" s="209"/>
      <c r="J178" s="209"/>
      <c r="K178" s="209"/>
      <c r="L178" s="209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209"/>
      <c r="B179" s="209"/>
      <c r="C179" s="209"/>
      <c r="D179" s="209"/>
      <c r="E179" s="209"/>
      <c r="F179" s="209"/>
      <c r="G179" s="209"/>
      <c r="H179" s="209"/>
      <c r="I179" s="209"/>
      <c r="J179" s="209"/>
      <c r="K179" s="209"/>
      <c r="L179" s="209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209"/>
      <c r="B180" s="209"/>
      <c r="C180" s="209"/>
      <c r="D180" s="209"/>
      <c r="E180" s="209"/>
      <c r="F180" s="209"/>
      <c r="G180" s="209"/>
      <c r="H180" s="209"/>
      <c r="I180" s="209"/>
      <c r="J180" s="209"/>
      <c r="K180" s="209"/>
      <c r="L180" s="209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209"/>
      <c r="B181" s="209"/>
      <c r="C181" s="209"/>
      <c r="D181" s="209"/>
      <c r="E181" s="209"/>
      <c r="F181" s="209"/>
      <c r="G181" s="209"/>
      <c r="H181" s="209"/>
      <c r="I181" s="209"/>
      <c r="J181" s="209"/>
      <c r="K181" s="209"/>
      <c r="L181" s="209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209"/>
      <c r="B182" s="209"/>
      <c r="C182" s="209"/>
      <c r="D182" s="209"/>
      <c r="E182" s="209"/>
      <c r="F182" s="209"/>
      <c r="G182" s="209"/>
      <c r="H182" s="209"/>
      <c r="I182" s="209"/>
      <c r="J182" s="209"/>
      <c r="K182" s="209"/>
      <c r="L182" s="209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206"/>
      <c r="B183" s="206"/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16"/>
      <c r="B382" s="212"/>
      <c r="C382" s="212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11"/>
      <c r="B383" s="212"/>
      <c r="C383" s="212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3"/>
      <c r="B385" s="212"/>
      <c r="C385" s="21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6"/>
  <sheetViews>
    <sheetView tabSelected="1" view="pageBreakPreview" zoomScale="87" zoomScaleNormal="100" zoomScaleSheetLayoutView="87" workbookViewId="0">
      <pane ySplit="14" topLeftCell="A15" activePane="bottomLeft" state="frozen"/>
      <selection pane="bottomLeft" activeCell="F4" sqref="F2:F4"/>
    </sheetView>
  </sheetViews>
  <sheetFormatPr defaultColWidth="14.42578125" defaultRowHeight="15" customHeight="1"/>
  <cols>
    <col min="1" max="1" width="8.28515625" style="145" customWidth="1"/>
    <col min="2" max="2" width="10.42578125" style="145" customWidth="1"/>
    <col min="3" max="3" width="70" style="145" customWidth="1"/>
    <col min="4" max="4" width="12.140625" style="145" customWidth="1"/>
    <col min="5" max="6" width="13.140625" style="145" customWidth="1"/>
    <col min="7" max="10" width="9.140625" style="145" customWidth="1"/>
    <col min="11" max="11" width="8" style="145" customWidth="1"/>
    <col min="12" max="16384" width="14.42578125" style="145"/>
  </cols>
  <sheetData>
    <row r="1" spans="1:6" ht="15" customHeight="1">
      <c r="F1" s="203" t="s">
        <v>254</v>
      </c>
    </row>
    <row r="2" spans="1:6" ht="15" customHeight="1">
      <c r="F2" s="204" t="s">
        <v>257</v>
      </c>
    </row>
    <row r="3" spans="1:6" ht="15" customHeight="1">
      <c r="F3" s="204" t="s">
        <v>255</v>
      </c>
    </row>
    <row r="4" spans="1:6" ht="15" customHeight="1">
      <c r="F4" s="204" t="s">
        <v>258</v>
      </c>
    </row>
    <row r="5" spans="1:6" ht="12.75" customHeight="1">
      <c r="D5" s="32"/>
      <c r="E5" s="32"/>
      <c r="F5" s="154"/>
    </row>
    <row r="6" spans="1:6">
      <c r="A6" s="234" t="s">
        <v>253</v>
      </c>
      <c r="B6" s="235"/>
      <c r="C6" s="235"/>
      <c r="D6" s="235"/>
      <c r="E6" s="235"/>
      <c r="F6" s="235"/>
    </row>
    <row r="7" spans="1:6">
      <c r="A7" s="234" t="s">
        <v>143</v>
      </c>
      <c r="B7" s="235"/>
      <c r="C7" s="235"/>
      <c r="D7" s="235"/>
      <c r="E7" s="235"/>
      <c r="F7" s="235"/>
    </row>
    <row r="8" spans="1:6">
      <c r="A8" s="234" t="s">
        <v>256</v>
      </c>
      <c r="B8" s="235"/>
      <c r="C8" s="235"/>
      <c r="D8" s="235"/>
      <c r="E8" s="235"/>
      <c r="F8" s="235"/>
    </row>
    <row r="9" spans="1:6" ht="12.75" customHeight="1">
      <c r="A9" s="146"/>
      <c r="B9" s="146"/>
      <c r="D9" s="64"/>
      <c r="E9" s="64"/>
      <c r="F9" s="122" t="s">
        <v>144</v>
      </c>
    </row>
    <row r="10" spans="1:6" ht="12.75" customHeight="1">
      <c r="A10" s="236" t="s">
        <v>0</v>
      </c>
      <c r="B10" s="236" t="s">
        <v>1</v>
      </c>
      <c r="C10" s="236" t="s">
        <v>204</v>
      </c>
      <c r="D10" s="239" t="s">
        <v>205</v>
      </c>
      <c r="E10" s="240"/>
      <c r="F10" s="241"/>
    </row>
    <row r="11" spans="1:6" ht="12.75" customHeight="1">
      <c r="A11" s="237"/>
      <c r="B11" s="237"/>
      <c r="C11" s="237"/>
      <c r="D11" s="242"/>
      <c r="E11" s="243"/>
      <c r="F11" s="244"/>
    </row>
    <row r="12" spans="1:6" ht="12.75" customHeight="1">
      <c r="A12" s="237"/>
      <c r="B12" s="237"/>
      <c r="C12" s="237"/>
      <c r="D12" s="245" t="s">
        <v>206</v>
      </c>
      <c r="E12" s="246"/>
      <c r="F12" s="247"/>
    </row>
    <row r="13" spans="1:6" ht="33.75" customHeight="1">
      <c r="A13" s="238"/>
      <c r="B13" s="238"/>
      <c r="C13" s="238"/>
      <c r="D13" s="123" t="s">
        <v>16</v>
      </c>
      <c r="E13" s="147" t="s">
        <v>207</v>
      </c>
      <c r="F13" s="147" t="s">
        <v>208</v>
      </c>
    </row>
    <row r="14" spans="1:6" ht="9.75" customHeight="1">
      <c r="A14" s="124">
        <v>1</v>
      </c>
      <c r="B14" s="124">
        <v>2</v>
      </c>
      <c r="C14" s="124">
        <v>3</v>
      </c>
      <c r="D14" s="124">
        <v>4</v>
      </c>
      <c r="E14" s="124">
        <v>5</v>
      </c>
      <c r="F14" s="124">
        <v>6</v>
      </c>
    </row>
    <row r="15" spans="1:6" ht="12.75" customHeight="1">
      <c r="A15" s="143"/>
      <c r="B15" s="143"/>
      <c r="C15" s="143"/>
      <c r="D15" s="128"/>
      <c r="E15" s="128"/>
      <c r="F15" s="128"/>
    </row>
    <row r="16" spans="1:6" ht="15.75" customHeight="1">
      <c r="A16" s="143"/>
      <c r="B16" s="143"/>
      <c r="C16" s="125" t="s">
        <v>209</v>
      </c>
      <c r="D16" s="148">
        <f>SUM(D18:D22)</f>
        <v>252576</v>
      </c>
      <c r="E16" s="187">
        <f>SUM(E18:E22)</f>
        <v>235403</v>
      </c>
      <c r="F16" s="187">
        <f>SUM(F18:F22)</f>
        <v>17173</v>
      </c>
    </row>
    <row r="17" spans="1:10" ht="12.75" customHeight="1">
      <c r="A17" s="143"/>
      <c r="B17" s="143"/>
      <c r="C17" s="126" t="s">
        <v>5</v>
      </c>
      <c r="D17" s="149"/>
      <c r="E17" s="188"/>
      <c r="F17" s="188"/>
    </row>
    <row r="18" spans="1:10" ht="12.75" customHeight="1">
      <c r="A18" s="143"/>
      <c r="B18" s="143"/>
      <c r="C18" s="144" t="s">
        <v>210</v>
      </c>
      <c r="D18" s="127">
        <f t="shared" ref="D18:D21" si="0">E18+F18</f>
        <v>112255</v>
      </c>
      <c r="E18" s="169">
        <f>E30+E35+E39+E45+E51+E57+E68+E74+E80+E86+E92+E99+E112+E120+E130+E139+E135+E125</f>
        <v>104342</v>
      </c>
      <c r="F18" s="169">
        <f>F30+F35+F39+F45+F51+F57+F68+F74+F80+F86+F92+F99+F112+F120+F130+F139+F135</f>
        <v>7913</v>
      </c>
    </row>
    <row r="19" spans="1:10" ht="12.75" customHeight="1">
      <c r="A19" s="143"/>
      <c r="B19" s="143"/>
      <c r="C19" s="144" t="s">
        <v>211</v>
      </c>
      <c r="D19" s="127">
        <f t="shared" si="0"/>
        <v>527</v>
      </c>
      <c r="E19" s="169">
        <f t="shared" ref="E19:F19" si="1">E116</f>
        <v>527</v>
      </c>
      <c r="F19" s="169">
        <f t="shared" si="1"/>
        <v>0</v>
      </c>
    </row>
    <row r="20" spans="1:10" ht="12.75" customHeight="1">
      <c r="A20" s="143"/>
      <c r="B20" s="143"/>
      <c r="C20" s="144" t="s">
        <v>212</v>
      </c>
      <c r="D20" s="127">
        <f>E20+F20</f>
        <v>131500</v>
      </c>
      <c r="E20" s="169">
        <f>E25+E36+E40+E46+E52+E58+E63+E69+E75+E81+E87+E93+E101+E117+E121+E126+E108+E131+E136</f>
        <v>122737</v>
      </c>
      <c r="F20" s="169">
        <f>F25+F36+F40+F46+F52+F58+F63+F69+F75+F81+F87+F93+F101+F117+F121+F126+F108+F131+F136</f>
        <v>8763</v>
      </c>
    </row>
    <row r="21" spans="1:10" ht="12.75" customHeight="1">
      <c r="A21" s="143"/>
      <c r="B21" s="143"/>
      <c r="C21" s="144" t="s">
        <v>213</v>
      </c>
      <c r="D21" s="127">
        <f t="shared" si="0"/>
        <v>7441</v>
      </c>
      <c r="E21" s="169">
        <f t="shared" ref="E21:F21" si="2">E94+E102</f>
        <v>6944</v>
      </c>
      <c r="F21" s="169">
        <f t="shared" si="2"/>
        <v>497</v>
      </c>
    </row>
    <row r="22" spans="1:10" ht="12.75" customHeight="1">
      <c r="A22" s="143"/>
      <c r="B22" s="143"/>
      <c r="C22" s="189" t="s">
        <v>247</v>
      </c>
      <c r="D22" s="127">
        <f>D143</f>
        <v>853</v>
      </c>
      <c r="E22" s="127">
        <f t="shared" ref="E22:F22" si="3">E143</f>
        <v>853</v>
      </c>
      <c r="F22" s="127">
        <f t="shared" si="3"/>
        <v>0</v>
      </c>
    </row>
    <row r="23" spans="1:10" ht="17.25" customHeight="1">
      <c r="A23" s="129"/>
      <c r="B23" s="129"/>
      <c r="C23" s="130" t="s">
        <v>62</v>
      </c>
      <c r="D23" s="165">
        <f t="shared" ref="D23:D25" si="4">E23+F23</f>
        <v>1484</v>
      </c>
      <c r="E23" s="192">
        <f t="shared" ref="E23:F23" si="5">E24</f>
        <v>1381</v>
      </c>
      <c r="F23" s="192">
        <f t="shared" si="5"/>
        <v>103</v>
      </c>
    </row>
    <row r="24" spans="1:10" ht="12.75" customHeight="1">
      <c r="A24" s="131" t="s">
        <v>26</v>
      </c>
      <c r="B24" s="132"/>
      <c r="C24" s="133" t="s">
        <v>27</v>
      </c>
      <c r="D24" s="166">
        <f t="shared" si="4"/>
        <v>1484</v>
      </c>
      <c r="E24" s="193">
        <f t="shared" ref="E24:F24" si="6">E25</f>
        <v>1381</v>
      </c>
      <c r="F24" s="193">
        <f t="shared" si="6"/>
        <v>103</v>
      </c>
    </row>
    <row r="25" spans="1:10" ht="17.25" customHeight="1">
      <c r="A25" s="132"/>
      <c r="B25" s="134" t="s">
        <v>65</v>
      </c>
      <c r="C25" s="135" t="s">
        <v>214</v>
      </c>
      <c r="D25" s="168">
        <f t="shared" si="4"/>
        <v>1484</v>
      </c>
      <c r="E25" s="194">
        <v>1381</v>
      </c>
      <c r="F25" s="194">
        <v>103</v>
      </c>
    </row>
    <row r="26" spans="1:10" ht="6.75" customHeight="1">
      <c r="A26" s="143"/>
      <c r="B26" s="143"/>
      <c r="C26" s="156"/>
      <c r="D26" s="169"/>
      <c r="E26" s="190"/>
      <c r="F26" s="190"/>
    </row>
    <row r="27" spans="1:10" ht="28.5" customHeight="1">
      <c r="A27" s="142"/>
      <c r="B27" s="142"/>
      <c r="C27" s="185" t="s">
        <v>244</v>
      </c>
      <c r="D27" s="165">
        <f t="shared" ref="D27:F27" si="7">D28</f>
        <v>3894</v>
      </c>
      <c r="E27" s="192">
        <f t="shared" si="7"/>
        <v>3648</v>
      </c>
      <c r="F27" s="192">
        <f t="shared" si="7"/>
        <v>246</v>
      </c>
    </row>
    <row r="28" spans="1:10" ht="12.75" customHeight="1">
      <c r="A28" s="131" t="s">
        <v>18</v>
      </c>
      <c r="B28" s="131"/>
      <c r="C28" s="133" t="s">
        <v>19</v>
      </c>
      <c r="D28" s="167">
        <f t="shared" ref="D28:F28" si="8">D29</f>
        <v>3894</v>
      </c>
      <c r="E28" s="193">
        <f t="shared" si="8"/>
        <v>3648</v>
      </c>
      <c r="F28" s="193">
        <f t="shared" si="8"/>
        <v>246</v>
      </c>
    </row>
    <row r="29" spans="1:10" ht="12.75" customHeight="1">
      <c r="A29" s="143"/>
      <c r="B29" s="143" t="s">
        <v>53</v>
      </c>
      <c r="C29" s="156" t="s">
        <v>215</v>
      </c>
      <c r="D29" s="169">
        <f>SUM(D30:D30)</f>
        <v>3894</v>
      </c>
      <c r="E29" s="195">
        <f>SUM(E30:E30)</f>
        <v>3648</v>
      </c>
      <c r="F29" s="195">
        <f>SUM(F30:F30)</f>
        <v>246</v>
      </c>
      <c r="G29" s="141"/>
      <c r="H29" s="141"/>
      <c r="J29" s="141"/>
    </row>
    <row r="30" spans="1:10" ht="12.75" customHeight="1">
      <c r="A30" s="143"/>
      <c r="B30" s="143"/>
      <c r="C30" s="156" t="s">
        <v>216</v>
      </c>
      <c r="D30" s="168">
        <f t="shared" ref="D30" si="9">E30+F30</f>
        <v>3894</v>
      </c>
      <c r="E30" s="195">
        <v>3648</v>
      </c>
      <c r="F30" s="195">
        <v>246</v>
      </c>
      <c r="G30" s="141"/>
      <c r="H30" s="141"/>
      <c r="I30" s="141"/>
      <c r="J30" s="141"/>
    </row>
    <row r="31" spans="1:10" ht="6.75" customHeight="1">
      <c r="A31" s="143"/>
      <c r="B31" s="143"/>
      <c r="C31" s="156"/>
      <c r="D31" s="169"/>
      <c r="E31" s="195"/>
      <c r="F31" s="195"/>
    </row>
    <row r="32" spans="1:10" ht="18" customHeight="1">
      <c r="A32" s="142"/>
      <c r="B32" s="142"/>
      <c r="C32" s="138" t="s">
        <v>217</v>
      </c>
      <c r="D32" s="165">
        <f t="shared" ref="D32:F32" si="10">D33</f>
        <v>33544</v>
      </c>
      <c r="E32" s="192">
        <f>E33</f>
        <v>31104</v>
      </c>
      <c r="F32" s="192">
        <f t="shared" si="10"/>
        <v>2440</v>
      </c>
    </row>
    <row r="33" spans="1:6" ht="12.75" customHeight="1">
      <c r="A33" s="131" t="s">
        <v>18</v>
      </c>
      <c r="B33" s="131"/>
      <c r="C33" s="133" t="s">
        <v>19</v>
      </c>
      <c r="D33" s="170">
        <f t="shared" ref="D33:F33" si="11">D34+D38</f>
        <v>33544</v>
      </c>
      <c r="E33" s="175">
        <f>E34+E38</f>
        <v>31104</v>
      </c>
      <c r="F33" s="175">
        <f t="shared" si="11"/>
        <v>2440</v>
      </c>
    </row>
    <row r="34" spans="1:6" ht="12.75" customHeight="1">
      <c r="A34" s="143"/>
      <c r="B34" s="143" t="s">
        <v>48</v>
      </c>
      <c r="C34" s="156" t="s">
        <v>49</v>
      </c>
      <c r="D34" s="171">
        <f t="shared" ref="D34:D36" si="12">E34+F34</f>
        <v>9335</v>
      </c>
      <c r="E34" s="176">
        <f t="shared" ref="E34:F34" si="13">SUM(E35:E36)</f>
        <v>8654</v>
      </c>
      <c r="F34" s="176">
        <f t="shared" si="13"/>
        <v>681</v>
      </c>
    </row>
    <row r="35" spans="1:6" ht="12.75" customHeight="1">
      <c r="A35" s="143"/>
      <c r="B35" s="143"/>
      <c r="C35" s="156" t="s">
        <v>216</v>
      </c>
      <c r="D35" s="172">
        <f t="shared" si="12"/>
        <v>7944</v>
      </c>
      <c r="E35" s="178">
        <v>7363</v>
      </c>
      <c r="F35" s="178">
        <v>581</v>
      </c>
    </row>
    <row r="36" spans="1:6" ht="12.75" customHeight="1">
      <c r="A36" s="143"/>
      <c r="B36" s="143"/>
      <c r="C36" s="158" t="s">
        <v>218</v>
      </c>
      <c r="D36" s="173">
        <f t="shared" si="12"/>
        <v>1391</v>
      </c>
      <c r="E36" s="196">
        <v>1291</v>
      </c>
      <c r="F36" s="196">
        <v>100</v>
      </c>
    </row>
    <row r="37" spans="1:6" ht="8.25" customHeight="1">
      <c r="A37" s="143"/>
      <c r="B37" s="143"/>
      <c r="C37" s="159"/>
      <c r="D37" s="161"/>
      <c r="E37" s="191"/>
      <c r="F37" s="191"/>
    </row>
    <row r="38" spans="1:6" ht="12.75" customHeight="1">
      <c r="A38" s="143"/>
      <c r="B38" s="143" t="s">
        <v>50</v>
      </c>
      <c r="C38" s="158" t="s">
        <v>51</v>
      </c>
      <c r="D38" s="173">
        <f t="shared" ref="D38:D40" si="14">E38+F38</f>
        <v>24209</v>
      </c>
      <c r="E38" s="196">
        <f t="shared" ref="E38:F38" si="15">E39+E40</f>
        <v>22450</v>
      </c>
      <c r="F38" s="196">
        <f t="shared" si="15"/>
        <v>1759</v>
      </c>
    </row>
    <row r="39" spans="1:6" ht="12.75" customHeight="1">
      <c r="A39" s="143"/>
      <c r="B39" s="143"/>
      <c r="C39" s="158" t="s">
        <v>216</v>
      </c>
      <c r="D39" s="173">
        <f t="shared" si="14"/>
        <v>23565</v>
      </c>
      <c r="E39" s="196">
        <v>21851</v>
      </c>
      <c r="F39" s="196">
        <v>1714</v>
      </c>
    </row>
    <row r="40" spans="1:6" ht="12.75" customHeight="1">
      <c r="A40" s="143"/>
      <c r="B40" s="143"/>
      <c r="C40" s="158" t="s">
        <v>218</v>
      </c>
      <c r="D40" s="173">
        <f t="shared" si="14"/>
        <v>644</v>
      </c>
      <c r="E40" s="196">
        <v>599</v>
      </c>
      <c r="F40" s="196">
        <v>45</v>
      </c>
    </row>
    <row r="41" spans="1:6" ht="8.25" customHeight="1">
      <c r="A41" s="143"/>
      <c r="B41" s="143"/>
      <c r="C41" s="158"/>
      <c r="D41" s="161"/>
      <c r="E41" s="191"/>
      <c r="F41" s="191"/>
    </row>
    <row r="42" spans="1:6" ht="30" customHeight="1">
      <c r="A42" s="142"/>
      <c r="B42" s="142"/>
      <c r="C42" s="137" t="s">
        <v>243</v>
      </c>
      <c r="D42" s="174">
        <f t="shared" ref="D42:F42" si="16">D43</f>
        <v>8808</v>
      </c>
      <c r="E42" s="174">
        <f t="shared" si="16"/>
        <v>8198</v>
      </c>
      <c r="F42" s="174">
        <f t="shared" si="16"/>
        <v>610</v>
      </c>
    </row>
    <row r="43" spans="1:6" ht="12.75" customHeight="1">
      <c r="A43" s="131" t="s">
        <v>18</v>
      </c>
      <c r="B43" s="131"/>
      <c r="C43" s="133" t="s">
        <v>19</v>
      </c>
      <c r="D43" s="175">
        <f t="shared" ref="D43:D46" si="17">E43+F43</f>
        <v>8808</v>
      </c>
      <c r="E43" s="175">
        <f t="shared" ref="E43:F43" si="18">E44</f>
        <v>8198</v>
      </c>
      <c r="F43" s="175">
        <f t="shared" si="18"/>
        <v>610</v>
      </c>
    </row>
    <row r="44" spans="1:6" ht="12.75" customHeight="1">
      <c r="A44" s="143"/>
      <c r="B44" s="143" t="s">
        <v>43</v>
      </c>
      <c r="C44" s="156" t="s">
        <v>219</v>
      </c>
      <c r="D44" s="176">
        <f t="shared" si="17"/>
        <v>8808</v>
      </c>
      <c r="E44" s="176">
        <f t="shared" ref="E44:F44" si="19">SUM(E45:E46)</f>
        <v>8198</v>
      </c>
      <c r="F44" s="176">
        <f t="shared" si="19"/>
        <v>610</v>
      </c>
    </row>
    <row r="45" spans="1:6" ht="12.75" customHeight="1">
      <c r="A45" s="143"/>
      <c r="B45" s="143"/>
      <c r="C45" s="158" t="s">
        <v>216</v>
      </c>
      <c r="D45" s="177">
        <f t="shared" si="17"/>
        <v>8125</v>
      </c>
      <c r="E45" s="177">
        <v>7565</v>
      </c>
      <c r="F45" s="177">
        <v>560</v>
      </c>
    </row>
    <row r="46" spans="1:6" ht="12.75" customHeight="1">
      <c r="A46" s="143"/>
      <c r="B46" s="143"/>
      <c r="C46" s="158" t="s">
        <v>218</v>
      </c>
      <c r="D46" s="177">
        <f t="shared" si="17"/>
        <v>683</v>
      </c>
      <c r="E46" s="177">
        <v>633</v>
      </c>
      <c r="F46" s="177">
        <v>50</v>
      </c>
    </row>
    <row r="47" spans="1:6" ht="7.5" customHeight="1">
      <c r="A47" s="143"/>
      <c r="B47" s="143"/>
      <c r="C47" s="156"/>
      <c r="D47" s="162"/>
      <c r="E47" s="176"/>
      <c r="F47" s="176"/>
    </row>
    <row r="48" spans="1:6" ht="16.5" customHeight="1">
      <c r="A48" s="142"/>
      <c r="B48" s="142"/>
      <c r="C48" s="136" t="s">
        <v>220</v>
      </c>
      <c r="D48" s="174">
        <f t="shared" ref="D48:F48" si="20">D49</f>
        <v>4246</v>
      </c>
      <c r="E48" s="174">
        <f t="shared" si="20"/>
        <v>3939</v>
      </c>
      <c r="F48" s="174">
        <f t="shared" si="20"/>
        <v>307</v>
      </c>
    </row>
    <row r="49" spans="1:10" ht="12.75" customHeight="1">
      <c r="A49" s="131">
        <v>500</v>
      </c>
      <c r="B49" s="131"/>
      <c r="C49" s="133" t="s">
        <v>221</v>
      </c>
      <c r="D49" s="175">
        <f t="shared" ref="D49:F49" si="21">D50</f>
        <v>4246</v>
      </c>
      <c r="E49" s="175">
        <f t="shared" si="21"/>
        <v>3939</v>
      </c>
      <c r="F49" s="175">
        <f t="shared" si="21"/>
        <v>307</v>
      </c>
    </row>
    <row r="50" spans="1:10" ht="12.75" customHeight="1">
      <c r="A50" s="143"/>
      <c r="B50" s="143">
        <v>50001</v>
      </c>
      <c r="C50" s="156" t="s">
        <v>69</v>
      </c>
      <c r="D50" s="176">
        <f t="shared" ref="D50:D52" si="22">E50+F50</f>
        <v>4246</v>
      </c>
      <c r="E50" s="176">
        <f t="shared" ref="E50:F50" si="23">E51+E52</f>
        <v>3939</v>
      </c>
      <c r="F50" s="176">
        <f t="shared" si="23"/>
        <v>307</v>
      </c>
    </row>
    <row r="51" spans="1:10" ht="12.75" customHeight="1">
      <c r="A51" s="143"/>
      <c r="B51" s="143"/>
      <c r="C51" s="156" t="s">
        <v>216</v>
      </c>
      <c r="D51" s="176">
        <f t="shared" si="22"/>
        <v>3805</v>
      </c>
      <c r="E51" s="176">
        <v>3530</v>
      </c>
      <c r="F51" s="176">
        <v>275</v>
      </c>
    </row>
    <row r="52" spans="1:10" ht="12.75" customHeight="1">
      <c r="A52" s="143"/>
      <c r="B52" s="143"/>
      <c r="C52" s="156" t="s">
        <v>218</v>
      </c>
      <c r="D52" s="176">
        <f t="shared" si="22"/>
        <v>441</v>
      </c>
      <c r="E52" s="176">
        <v>409</v>
      </c>
      <c r="F52" s="176">
        <v>32</v>
      </c>
    </row>
    <row r="53" spans="1:10" ht="8.25" customHeight="1">
      <c r="A53" s="143"/>
      <c r="B53" s="143"/>
      <c r="C53" s="156"/>
      <c r="D53" s="176"/>
      <c r="E53" s="162"/>
      <c r="F53" s="162"/>
    </row>
    <row r="54" spans="1:10" ht="25.5" customHeight="1">
      <c r="A54" s="142"/>
      <c r="B54" s="142"/>
      <c r="C54" s="137" t="s">
        <v>222</v>
      </c>
      <c r="D54" s="174">
        <f t="shared" ref="D54:F54" si="24">D55</f>
        <v>3961</v>
      </c>
      <c r="E54" s="174">
        <f t="shared" si="24"/>
        <v>3699</v>
      </c>
      <c r="F54" s="174">
        <f t="shared" si="24"/>
        <v>262</v>
      </c>
    </row>
    <row r="55" spans="1:10" ht="12.75" customHeight="1">
      <c r="A55" s="131">
        <v>600</v>
      </c>
      <c r="B55" s="131"/>
      <c r="C55" s="133" t="s">
        <v>71</v>
      </c>
      <c r="D55" s="175">
        <f t="shared" ref="D55:F55" si="25">D56</f>
        <v>3961</v>
      </c>
      <c r="E55" s="175">
        <f t="shared" si="25"/>
        <v>3699</v>
      </c>
      <c r="F55" s="175">
        <f t="shared" si="25"/>
        <v>262</v>
      </c>
    </row>
    <row r="56" spans="1:10" ht="12.75" customHeight="1">
      <c r="A56" s="143"/>
      <c r="B56" s="143">
        <v>60055</v>
      </c>
      <c r="C56" s="156" t="s">
        <v>72</v>
      </c>
      <c r="D56" s="176">
        <f t="shared" ref="D56:F56" si="26">D57+D58</f>
        <v>3961</v>
      </c>
      <c r="E56" s="176">
        <f t="shared" si="26"/>
        <v>3699</v>
      </c>
      <c r="F56" s="176">
        <f t="shared" si="26"/>
        <v>262</v>
      </c>
    </row>
    <row r="57" spans="1:10" ht="12.75" customHeight="1">
      <c r="A57" s="143"/>
      <c r="B57" s="143"/>
      <c r="C57" s="156" t="s">
        <v>216</v>
      </c>
      <c r="D57" s="176">
        <f t="shared" ref="D57:D58" si="27">E57+F57</f>
        <v>3500</v>
      </c>
      <c r="E57" s="178">
        <v>3269</v>
      </c>
      <c r="F57" s="178">
        <v>231</v>
      </c>
    </row>
    <row r="58" spans="1:10" ht="12.75" customHeight="1">
      <c r="A58" s="143"/>
      <c r="B58" s="143"/>
      <c r="C58" s="156" t="s">
        <v>218</v>
      </c>
      <c r="D58" s="176">
        <f t="shared" si="27"/>
        <v>461</v>
      </c>
      <c r="E58" s="178">
        <v>430</v>
      </c>
      <c r="F58" s="178">
        <v>31</v>
      </c>
    </row>
    <row r="59" spans="1:10" ht="6.75" customHeight="1">
      <c r="A59" s="143"/>
      <c r="B59" s="143"/>
      <c r="C59" s="156"/>
      <c r="D59" s="162"/>
      <c r="E59" s="176"/>
      <c r="F59" s="176"/>
    </row>
    <row r="60" spans="1:10" ht="18.75" customHeight="1">
      <c r="A60" s="142"/>
      <c r="B60" s="142"/>
      <c r="C60" s="130" t="s">
        <v>223</v>
      </c>
      <c r="D60" s="174">
        <f t="shared" ref="D60:F60" si="28">D61</f>
        <v>101939</v>
      </c>
      <c r="E60" s="174">
        <f t="shared" si="28"/>
        <v>95267</v>
      </c>
      <c r="F60" s="174">
        <f t="shared" si="28"/>
        <v>6672</v>
      </c>
    </row>
    <row r="61" spans="1:10" ht="16.5" customHeight="1">
      <c r="A61" s="131">
        <v>851</v>
      </c>
      <c r="B61" s="131"/>
      <c r="C61" s="133" t="s">
        <v>83</v>
      </c>
      <c r="D61" s="175">
        <f t="shared" ref="D61:F61" si="29">D62</f>
        <v>101939</v>
      </c>
      <c r="E61" s="175">
        <f t="shared" si="29"/>
        <v>95267</v>
      </c>
      <c r="F61" s="175">
        <f t="shared" si="29"/>
        <v>6672</v>
      </c>
      <c r="H61" s="141"/>
      <c r="I61" s="141"/>
      <c r="J61" s="141"/>
    </row>
    <row r="62" spans="1:10" ht="12.75" customHeight="1">
      <c r="A62" s="143"/>
      <c r="B62" s="143">
        <v>85132</v>
      </c>
      <c r="C62" s="156" t="s">
        <v>118</v>
      </c>
      <c r="D62" s="177">
        <f t="shared" ref="D62:F62" si="30">D63</f>
        <v>101939</v>
      </c>
      <c r="E62" s="177">
        <f t="shared" si="30"/>
        <v>95267</v>
      </c>
      <c r="F62" s="177">
        <f t="shared" si="30"/>
        <v>6672</v>
      </c>
    </row>
    <row r="63" spans="1:10" ht="12.75" customHeight="1">
      <c r="A63" s="143"/>
      <c r="B63" s="143"/>
      <c r="C63" s="139" t="s">
        <v>212</v>
      </c>
      <c r="D63" s="177">
        <f>E63+F63</f>
        <v>101939</v>
      </c>
      <c r="E63" s="177">
        <v>95267</v>
      </c>
      <c r="F63" s="177">
        <v>6672</v>
      </c>
    </row>
    <row r="64" spans="1:10" ht="5.25" customHeight="1">
      <c r="A64" s="143"/>
      <c r="B64" s="143"/>
      <c r="C64" s="156"/>
      <c r="D64" s="162"/>
      <c r="E64" s="162"/>
      <c r="F64" s="162"/>
    </row>
    <row r="65" spans="1:6" ht="18.75" customHeight="1">
      <c r="A65" s="142"/>
      <c r="B65" s="142"/>
      <c r="C65" s="130" t="s">
        <v>224</v>
      </c>
      <c r="D65" s="174">
        <f t="shared" ref="D65:F65" si="31">D66</f>
        <v>804</v>
      </c>
      <c r="E65" s="174">
        <f t="shared" si="31"/>
        <v>745</v>
      </c>
      <c r="F65" s="174">
        <f t="shared" si="31"/>
        <v>59</v>
      </c>
    </row>
    <row r="66" spans="1:6" ht="12.75" customHeight="1">
      <c r="A66" s="131">
        <v>851</v>
      </c>
      <c r="B66" s="131"/>
      <c r="C66" s="133" t="s">
        <v>83</v>
      </c>
      <c r="D66" s="175">
        <f t="shared" ref="D66:F66" si="32">D67</f>
        <v>804</v>
      </c>
      <c r="E66" s="175">
        <f t="shared" si="32"/>
        <v>745</v>
      </c>
      <c r="F66" s="175">
        <f t="shared" si="32"/>
        <v>59</v>
      </c>
    </row>
    <row r="67" spans="1:6" ht="12.75" customHeight="1">
      <c r="A67" s="143"/>
      <c r="B67" s="143">
        <v>85133</v>
      </c>
      <c r="C67" s="156" t="s">
        <v>120</v>
      </c>
      <c r="D67" s="176">
        <f t="shared" ref="D67:D69" si="33">E67+F67</f>
        <v>804</v>
      </c>
      <c r="E67" s="176">
        <f t="shared" ref="E67:F67" si="34">SUM(E68:E69)</f>
        <v>745</v>
      </c>
      <c r="F67" s="176">
        <f t="shared" si="34"/>
        <v>59</v>
      </c>
    </row>
    <row r="68" spans="1:6" ht="12.75" customHeight="1">
      <c r="A68" s="143"/>
      <c r="B68" s="143"/>
      <c r="C68" s="156" t="s">
        <v>216</v>
      </c>
      <c r="D68" s="176">
        <f t="shared" si="33"/>
        <v>598</v>
      </c>
      <c r="E68" s="176">
        <v>554</v>
      </c>
      <c r="F68" s="176">
        <v>44</v>
      </c>
    </row>
    <row r="69" spans="1:6" ht="12.75" customHeight="1">
      <c r="A69" s="143"/>
      <c r="B69" s="143"/>
      <c r="C69" s="156" t="s">
        <v>218</v>
      </c>
      <c r="D69" s="176">
        <f t="shared" si="33"/>
        <v>206</v>
      </c>
      <c r="E69" s="176">
        <v>191</v>
      </c>
      <c r="F69" s="176">
        <v>15</v>
      </c>
    </row>
    <row r="70" spans="1:6" ht="6.75" customHeight="1">
      <c r="A70" s="143"/>
      <c r="B70" s="143"/>
      <c r="C70" s="156"/>
      <c r="D70" s="176"/>
      <c r="E70" s="176"/>
      <c r="F70" s="176"/>
    </row>
    <row r="71" spans="1:6" ht="17.25" customHeight="1">
      <c r="A71" s="142"/>
      <c r="B71" s="142"/>
      <c r="C71" s="130" t="s">
        <v>225</v>
      </c>
      <c r="D71" s="174">
        <f t="shared" ref="D71:F71" si="35">D72</f>
        <v>8007</v>
      </c>
      <c r="E71" s="174">
        <f t="shared" si="35"/>
        <v>7421</v>
      </c>
      <c r="F71" s="174">
        <f t="shared" si="35"/>
        <v>586</v>
      </c>
    </row>
    <row r="72" spans="1:6" ht="12.75" customHeight="1">
      <c r="A72" s="131">
        <v>900</v>
      </c>
      <c r="B72" s="131"/>
      <c r="C72" s="133" t="s">
        <v>37</v>
      </c>
      <c r="D72" s="175">
        <f t="shared" ref="D72:F72" si="36">D73</f>
        <v>8007</v>
      </c>
      <c r="E72" s="175">
        <f t="shared" si="36"/>
        <v>7421</v>
      </c>
      <c r="F72" s="175">
        <f t="shared" si="36"/>
        <v>586</v>
      </c>
    </row>
    <row r="73" spans="1:6" ht="12.75" customHeight="1">
      <c r="A73" s="143"/>
      <c r="B73" s="143">
        <v>90014</v>
      </c>
      <c r="C73" s="156" t="s">
        <v>122</v>
      </c>
      <c r="D73" s="176">
        <f t="shared" ref="D73:F73" si="37">D74+D75</f>
        <v>8007</v>
      </c>
      <c r="E73" s="176">
        <f t="shared" si="37"/>
        <v>7421</v>
      </c>
      <c r="F73" s="176">
        <f t="shared" si="37"/>
        <v>586</v>
      </c>
    </row>
    <row r="74" spans="1:6" ht="12.75" customHeight="1">
      <c r="A74" s="143"/>
      <c r="B74" s="143"/>
      <c r="C74" s="156" t="s">
        <v>226</v>
      </c>
      <c r="D74" s="176">
        <f t="shared" ref="D74:D75" si="38">E74+F74</f>
        <v>6727</v>
      </c>
      <c r="E74" s="176">
        <v>6235</v>
      </c>
      <c r="F74" s="176">
        <v>492</v>
      </c>
    </row>
    <row r="75" spans="1:6" ht="12.75" customHeight="1">
      <c r="A75" s="143"/>
      <c r="B75" s="143"/>
      <c r="C75" s="156" t="s">
        <v>227</v>
      </c>
      <c r="D75" s="176">
        <f t="shared" si="38"/>
        <v>1280</v>
      </c>
      <c r="E75" s="176">
        <v>1186</v>
      </c>
      <c r="F75" s="176">
        <v>94</v>
      </c>
    </row>
    <row r="76" spans="1:6" ht="6.75" customHeight="1">
      <c r="A76" s="143"/>
      <c r="B76" s="143"/>
      <c r="C76" s="156"/>
      <c r="D76" s="162"/>
      <c r="E76" s="162"/>
      <c r="F76" s="162"/>
    </row>
    <row r="77" spans="1:6" ht="16.5" customHeight="1">
      <c r="A77" s="142"/>
      <c r="B77" s="142"/>
      <c r="C77" s="138" t="s">
        <v>88</v>
      </c>
      <c r="D77" s="174">
        <f t="shared" ref="D77:F77" si="39">D78</f>
        <v>8172</v>
      </c>
      <c r="E77" s="174">
        <f t="shared" si="39"/>
        <v>7575</v>
      </c>
      <c r="F77" s="174">
        <f t="shared" si="39"/>
        <v>597</v>
      </c>
    </row>
    <row r="78" spans="1:6" ht="12.75" customHeight="1">
      <c r="A78" s="131">
        <v>801</v>
      </c>
      <c r="B78" s="131"/>
      <c r="C78" s="133" t="s">
        <v>89</v>
      </c>
      <c r="D78" s="175">
        <f t="shared" ref="D78:F78" si="40">D79</f>
        <v>8172</v>
      </c>
      <c r="E78" s="175">
        <f t="shared" si="40"/>
        <v>7575</v>
      </c>
      <c r="F78" s="175">
        <f t="shared" si="40"/>
        <v>597</v>
      </c>
    </row>
    <row r="79" spans="1:6" ht="12.75" customHeight="1">
      <c r="A79" s="143"/>
      <c r="B79" s="143">
        <v>80136</v>
      </c>
      <c r="C79" s="156" t="s">
        <v>228</v>
      </c>
      <c r="D79" s="176">
        <f t="shared" ref="D79:F79" si="41">D80+D81</f>
        <v>8172</v>
      </c>
      <c r="E79" s="176">
        <f t="shared" si="41"/>
        <v>7575</v>
      </c>
      <c r="F79" s="176">
        <f t="shared" si="41"/>
        <v>597</v>
      </c>
    </row>
    <row r="80" spans="1:6" ht="12.75" customHeight="1">
      <c r="A80" s="143"/>
      <c r="B80" s="143"/>
      <c r="C80" s="156" t="s">
        <v>216</v>
      </c>
      <c r="D80" s="176">
        <f t="shared" ref="D80:D81" si="42">E80+F80</f>
        <v>7116</v>
      </c>
      <c r="E80" s="178">
        <v>6596</v>
      </c>
      <c r="F80" s="178">
        <v>520</v>
      </c>
    </row>
    <row r="81" spans="1:6" ht="12.75" customHeight="1">
      <c r="A81" s="143"/>
      <c r="B81" s="143"/>
      <c r="C81" s="156" t="s">
        <v>218</v>
      </c>
      <c r="D81" s="176">
        <f t="shared" si="42"/>
        <v>1056</v>
      </c>
      <c r="E81" s="178">
        <v>979</v>
      </c>
      <c r="F81" s="178">
        <v>77</v>
      </c>
    </row>
    <row r="82" spans="1:6" ht="12.75" customHeight="1">
      <c r="A82" s="143"/>
      <c r="B82" s="143"/>
      <c r="C82" s="156"/>
      <c r="D82" s="162"/>
      <c r="E82" s="162"/>
      <c r="F82" s="162"/>
    </row>
    <row r="83" spans="1:6" ht="18" customHeight="1">
      <c r="A83" s="142"/>
      <c r="B83" s="142"/>
      <c r="C83" s="137" t="s">
        <v>229</v>
      </c>
      <c r="D83" s="174">
        <f t="shared" ref="D83:F83" si="43">D84</f>
        <v>2622</v>
      </c>
      <c r="E83" s="174">
        <f t="shared" si="43"/>
        <v>2433</v>
      </c>
      <c r="F83" s="174">
        <f t="shared" si="43"/>
        <v>189</v>
      </c>
    </row>
    <row r="84" spans="1:6" ht="12.75" customHeight="1">
      <c r="A84" s="131">
        <v>921</v>
      </c>
      <c r="B84" s="143"/>
      <c r="C84" s="133" t="s">
        <v>124</v>
      </c>
      <c r="D84" s="175">
        <f t="shared" ref="D84:F84" si="44">D85</f>
        <v>2622</v>
      </c>
      <c r="E84" s="175">
        <f t="shared" si="44"/>
        <v>2433</v>
      </c>
      <c r="F84" s="175">
        <f t="shared" si="44"/>
        <v>189</v>
      </c>
    </row>
    <row r="85" spans="1:6" ht="12.75" customHeight="1">
      <c r="A85" s="143"/>
      <c r="B85" s="143">
        <v>92121</v>
      </c>
      <c r="C85" s="156" t="s">
        <v>126</v>
      </c>
      <c r="D85" s="176">
        <f t="shared" ref="D85:F85" si="45">D86+D87</f>
        <v>2622</v>
      </c>
      <c r="E85" s="176">
        <f t="shared" si="45"/>
        <v>2433</v>
      </c>
      <c r="F85" s="176">
        <f t="shared" si="45"/>
        <v>189</v>
      </c>
    </row>
    <row r="86" spans="1:6" ht="12.75" customHeight="1">
      <c r="A86" s="143"/>
      <c r="B86" s="143"/>
      <c r="C86" s="156" t="s">
        <v>216</v>
      </c>
      <c r="D86" s="176">
        <f t="shared" ref="D86:D87" si="46">E86+F86</f>
        <v>2113</v>
      </c>
      <c r="E86" s="176">
        <v>1961</v>
      </c>
      <c r="F86" s="176">
        <v>152</v>
      </c>
    </row>
    <row r="87" spans="1:6" ht="12.75" customHeight="1">
      <c r="A87" s="143"/>
      <c r="B87" s="143"/>
      <c r="C87" s="156" t="s">
        <v>218</v>
      </c>
      <c r="D87" s="176">
        <f t="shared" si="46"/>
        <v>509</v>
      </c>
      <c r="E87" s="176">
        <v>472</v>
      </c>
      <c r="F87" s="176">
        <v>37</v>
      </c>
    </row>
    <row r="88" spans="1:6" ht="12.75" customHeight="1">
      <c r="A88" s="143"/>
      <c r="B88" s="143"/>
      <c r="C88" s="156"/>
      <c r="D88" s="162"/>
      <c r="E88" s="162"/>
      <c r="F88" s="162"/>
    </row>
    <row r="89" spans="1:6" ht="20.25" customHeight="1">
      <c r="A89" s="142"/>
      <c r="B89" s="142"/>
      <c r="C89" s="130" t="s">
        <v>230</v>
      </c>
      <c r="D89" s="174">
        <f t="shared" ref="D89:F89" si="47">D90</f>
        <v>8872</v>
      </c>
      <c r="E89" s="174">
        <f t="shared" si="47"/>
        <v>8272</v>
      </c>
      <c r="F89" s="174">
        <f t="shared" si="47"/>
        <v>600</v>
      </c>
    </row>
    <row r="90" spans="1:6" ht="12.75" customHeight="1">
      <c r="A90" s="131">
        <v>754</v>
      </c>
      <c r="B90" s="131"/>
      <c r="C90" s="133" t="s">
        <v>35</v>
      </c>
      <c r="D90" s="175">
        <f t="shared" ref="D90:F90" si="48">D91</f>
        <v>8872</v>
      </c>
      <c r="E90" s="175">
        <f t="shared" si="48"/>
        <v>8272</v>
      </c>
      <c r="F90" s="175">
        <f t="shared" si="48"/>
        <v>600</v>
      </c>
    </row>
    <row r="91" spans="1:6" ht="12.75" customHeight="1">
      <c r="A91" s="143"/>
      <c r="B91" s="143">
        <v>75410</v>
      </c>
      <c r="C91" s="139" t="s">
        <v>231</v>
      </c>
      <c r="D91" s="176">
        <f t="shared" ref="D91:F91" si="49">SUM(D92:D94)</f>
        <v>8872</v>
      </c>
      <c r="E91" s="176">
        <f t="shared" si="49"/>
        <v>8272</v>
      </c>
      <c r="F91" s="176">
        <f t="shared" si="49"/>
        <v>600</v>
      </c>
    </row>
    <row r="92" spans="1:6" ht="12.75" customHeight="1">
      <c r="A92" s="143"/>
      <c r="B92" s="143"/>
      <c r="C92" s="156" t="s">
        <v>216</v>
      </c>
      <c r="D92" s="176">
        <f t="shared" ref="D92:D94" si="50">E92+F92</f>
        <v>1180</v>
      </c>
      <c r="E92" s="178">
        <v>1095</v>
      </c>
      <c r="F92" s="178">
        <v>85</v>
      </c>
    </row>
    <row r="93" spans="1:6" ht="12.75" customHeight="1">
      <c r="A93" s="143"/>
      <c r="B93" s="143"/>
      <c r="C93" s="156" t="s">
        <v>218</v>
      </c>
      <c r="D93" s="176">
        <f t="shared" si="50"/>
        <v>251</v>
      </c>
      <c r="E93" s="178">
        <v>233</v>
      </c>
      <c r="F93" s="178">
        <v>18</v>
      </c>
    </row>
    <row r="94" spans="1:6" ht="12.75" customHeight="1">
      <c r="A94" s="143"/>
      <c r="B94" s="143"/>
      <c r="C94" s="156" t="s">
        <v>232</v>
      </c>
      <c r="D94" s="176">
        <f t="shared" si="50"/>
        <v>7441</v>
      </c>
      <c r="E94" s="178">
        <v>6944</v>
      </c>
      <c r="F94" s="178">
        <v>497</v>
      </c>
    </row>
    <row r="95" spans="1:6" ht="12.75" customHeight="1">
      <c r="A95" s="143"/>
      <c r="B95" s="143"/>
      <c r="C95" s="156"/>
      <c r="D95" s="176"/>
      <c r="E95" s="176"/>
      <c r="F95" s="176"/>
    </row>
    <row r="96" spans="1:6" ht="18.75" customHeight="1">
      <c r="A96" s="140"/>
      <c r="B96" s="140"/>
      <c r="C96" s="130" t="s">
        <v>233</v>
      </c>
      <c r="D96" s="174">
        <f t="shared" ref="D96:F96" si="51">D97</f>
        <v>3312</v>
      </c>
      <c r="E96" s="174">
        <f>E97</f>
        <v>3123</v>
      </c>
      <c r="F96" s="174">
        <f t="shared" si="51"/>
        <v>189</v>
      </c>
    </row>
    <row r="97" spans="1:6" ht="12.75" customHeight="1">
      <c r="A97" s="131">
        <v>710</v>
      </c>
      <c r="B97" s="131"/>
      <c r="C97" s="133" t="s">
        <v>33</v>
      </c>
      <c r="D97" s="175">
        <f t="shared" ref="D97:F97" si="52">D98</f>
        <v>3312</v>
      </c>
      <c r="E97" s="175">
        <f t="shared" si="52"/>
        <v>3123</v>
      </c>
      <c r="F97" s="175">
        <f t="shared" si="52"/>
        <v>189</v>
      </c>
    </row>
    <row r="98" spans="1:6" ht="12.75" customHeight="1">
      <c r="A98" s="143"/>
      <c r="B98" s="143">
        <v>71015</v>
      </c>
      <c r="C98" s="156" t="s">
        <v>74</v>
      </c>
      <c r="D98" s="176">
        <f>D99+D101</f>
        <v>3312</v>
      </c>
      <c r="E98" s="176">
        <f t="shared" ref="E98:F98" si="53">E99+E101</f>
        <v>3123</v>
      </c>
      <c r="F98" s="176">
        <f t="shared" si="53"/>
        <v>189</v>
      </c>
    </row>
    <row r="99" spans="1:6" ht="12.75" customHeight="1">
      <c r="A99" s="143"/>
      <c r="B99" s="143"/>
      <c r="C99" s="156" t="s">
        <v>240</v>
      </c>
      <c r="D99" s="176">
        <f>E99+F99</f>
        <v>3131</v>
      </c>
      <c r="E99" s="176">
        <f>2459+492</f>
        <v>2951</v>
      </c>
      <c r="F99" s="176">
        <f>143+37</f>
        <v>180</v>
      </c>
    </row>
    <row r="100" spans="1:6" ht="12.75" customHeight="1">
      <c r="A100" s="143"/>
      <c r="B100" s="143"/>
      <c r="C100" s="156" t="s">
        <v>239</v>
      </c>
      <c r="D100" s="176">
        <f>E100+F100</f>
        <v>529</v>
      </c>
      <c r="E100" s="176">
        <v>492</v>
      </c>
      <c r="F100" s="176">
        <v>37</v>
      </c>
    </row>
    <row r="101" spans="1:6" ht="12.75" customHeight="1">
      <c r="A101" s="143"/>
      <c r="B101" s="143"/>
      <c r="C101" s="156" t="s">
        <v>218</v>
      </c>
      <c r="D101" s="176">
        <f t="shared" ref="D101" si="54">E101+F101</f>
        <v>181</v>
      </c>
      <c r="E101" s="176">
        <v>172</v>
      </c>
      <c r="F101" s="176">
        <v>9</v>
      </c>
    </row>
    <row r="102" spans="1:6" ht="12.75" customHeight="1">
      <c r="A102" s="143"/>
      <c r="B102" s="143"/>
      <c r="C102" s="156"/>
      <c r="D102" s="163"/>
      <c r="E102" s="163"/>
      <c r="F102" s="163"/>
    </row>
    <row r="103" spans="1:6" ht="16.5" customHeight="1">
      <c r="A103" s="143"/>
      <c r="B103" s="143"/>
      <c r="C103" s="150" t="s">
        <v>234</v>
      </c>
      <c r="D103" s="181">
        <f>D105+D143</f>
        <v>62911</v>
      </c>
      <c r="E103" s="181">
        <f>E105+E143</f>
        <v>58598</v>
      </c>
      <c r="F103" s="181">
        <f>F105+F143</f>
        <v>4313</v>
      </c>
    </row>
    <row r="104" spans="1:6" ht="14.25" customHeight="1">
      <c r="A104" s="143"/>
      <c r="B104" s="143"/>
      <c r="C104" s="150"/>
      <c r="D104" s="181"/>
      <c r="E104" s="164"/>
      <c r="F104" s="164"/>
    </row>
    <row r="105" spans="1:6" ht="15.75" customHeight="1">
      <c r="A105" s="142"/>
      <c r="B105" s="142"/>
      <c r="C105" s="138" t="s">
        <v>235</v>
      </c>
      <c r="D105" s="174">
        <f>D106+D110+D123+D128+D133</f>
        <v>62058</v>
      </c>
      <c r="E105" s="174">
        <f>E106+E110+E123+E128+E133</f>
        <v>57745</v>
      </c>
      <c r="F105" s="174">
        <f>F106+F110+F123+F128+F133</f>
        <v>4313</v>
      </c>
    </row>
    <row r="106" spans="1:6" ht="12.75" customHeight="1">
      <c r="A106" s="131" t="s">
        <v>18</v>
      </c>
      <c r="B106" s="131"/>
      <c r="C106" s="133" t="s">
        <v>19</v>
      </c>
      <c r="D106" s="175">
        <f t="shared" ref="D106:F106" si="55">D107</f>
        <v>786</v>
      </c>
      <c r="E106" s="175">
        <f t="shared" si="55"/>
        <v>732</v>
      </c>
      <c r="F106" s="175">
        <f t="shared" si="55"/>
        <v>54</v>
      </c>
    </row>
    <row r="107" spans="1:6" ht="15.75" customHeight="1">
      <c r="A107" s="143"/>
      <c r="B107" s="143" t="s">
        <v>24</v>
      </c>
      <c r="C107" s="156" t="s">
        <v>139</v>
      </c>
      <c r="D107" s="179">
        <f t="shared" ref="D107:F107" si="56">D108</f>
        <v>786</v>
      </c>
      <c r="E107" s="179">
        <f t="shared" si="56"/>
        <v>732</v>
      </c>
      <c r="F107" s="179">
        <f t="shared" si="56"/>
        <v>54</v>
      </c>
    </row>
    <row r="108" spans="1:6" ht="15.75" customHeight="1">
      <c r="A108" s="143"/>
      <c r="B108" s="143"/>
      <c r="C108" s="139" t="s">
        <v>212</v>
      </c>
      <c r="D108" s="176">
        <f>E108+F108</f>
        <v>786</v>
      </c>
      <c r="E108" s="179">
        <v>732</v>
      </c>
      <c r="F108" s="179">
        <v>54</v>
      </c>
    </row>
    <row r="109" spans="1:6" ht="12" customHeight="1">
      <c r="A109" s="143"/>
      <c r="B109" s="143"/>
      <c r="C109" s="150"/>
      <c r="D109" s="164"/>
      <c r="E109" s="164"/>
      <c r="F109" s="164"/>
    </row>
    <row r="110" spans="1:6" ht="12.75" customHeight="1">
      <c r="A110" s="131">
        <v>750</v>
      </c>
      <c r="B110" s="131"/>
      <c r="C110" s="133" t="s">
        <v>76</v>
      </c>
      <c r="D110" s="175">
        <f>D111+D119</f>
        <v>50772</v>
      </c>
      <c r="E110" s="175">
        <f>E111+E119</f>
        <v>47258</v>
      </c>
      <c r="F110" s="175">
        <f>F111+F119</f>
        <v>3514</v>
      </c>
    </row>
    <row r="111" spans="1:6" ht="12.75" customHeight="1">
      <c r="A111" s="143"/>
      <c r="B111" s="143">
        <v>75011</v>
      </c>
      <c r="C111" s="156" t="s">
        <v>236</v>
      </c>
      <c r="D111" s="176">
        <f>D112+D116+D117</f>
        <v>44379</v>
      </c>
      <c r="E111" s="176">
        <f>E112+E116+E117</f>
        <v>41323</v>
      </c>
      <c r="F111" s="176">
        <f>F112+F116+F117</f>
        <v>3056</v>
      </c>
    </row>
    <row r="112" spans="1:6" ht="12.75" customHeight="1">
      <c r="A112" s="143"/>
      <c r="B112" s="143"/>
      <c r="C112" s="156" t="s">
        <v>237</v>
      </c>
      <c r="D112" s="177">
        <f t="shared" ref="D112:D117" si="57">E112+F112</f>
        <v>37809</v>
      </c>
      <c r="E112" s="177">
        <f>33497+841+101+721</f>
        <v>35160</v>
      </c>
      <c r="F112" s="177">
        <f>2511+81+57</f>
        <v>2649</v>
      </c>
    </row>
    <row r="113" spans="1:9" ht="12.75" customHeight="1">
      <c r="A113" s="143"/>
      <c r="B113" s="143"/>
      <c r="C113" s="156" t="s">
        <v>251</v>
      </c>
      <c r="D113" s="177">
        <f t="shared" si="57"/>
        <v>922</v>
      </c>
      <c r="E113" s="177">
        <v>841</v>
      </c>
      <c r="F113" s="177">
        <v>81</v>
      </c>
      <c r="H113" s="141"/>
    </row>
    <row r="114" spans="1:9" ht="12.75" customHeight="1">
      <c r="A114" s="143"/>
      <c r="B114" s="143"/>
      <c r="C114" s="156" t="s">
        <v>252</v>
      </c>
      <c r="D114" s="177">
        <f t="shared" si="57"/>
        <v>101</v>
      </c>
      <c r="E114" s="177">
        <v>101</v>
      </c>
      <c r="F114" s="177">
        <v>0</v>
      </c>
      <c r="H114" s="141"/>
    </row>
    <row r="115" spans="1:9" ht="12.75" customHeight="1">
      <c r="A115" s="143"/>
      <c r="B115" s="143"/>
      <c r="C115" s="156" t="s">
        <v>245</v>
      </c>
      <c r="D115" s="177">
        <f t="shared" si="57"/>
        <v>778</v>
      </c>
      <c r="E115" s="177">
        <v>721</v>
      </c>
      <c r="F115" s="177">
        <v>57</v>
      </c>
      <c r="H115" s="141"/>
    </row>
    <row r="116" spans="1:9" ht="17.25" customHeight="1">
      <c r="A116" s="143"/>
      <c r="B116" s="143"/>
      <c r="C116" s="156" t="s">
        <v>211</v>
      </c>
      <c r="D116" s="176">
        <f t="shared" si="57"/>
        <v>527</v>
      </c>
      <c r="E116" s="176">
        <v>527</v>
      </c>
      <c r="F116" s="176">
        <v>0</v>
      </c>
      <c r="G116" s="157"/>
      <c r="H116" s="141"/>
      <c r="I116" s="141"/>
    </row>
    <row r="117" spans="1:9" ht="12.75" customHeight="1">
      <c r="A117" s="143"/>
      <c r="B117" s="143"/>
      <c r="C117" s="156" t="s">
        <v>212</v>
      </c>
      <c r="D117" s="176">
        <f t="shared" si="57"/>
        <v>6043</v>
      </c>
      <c r="E117" s="176">
        <v>5636</v>
      </c>
      <c r="F117" s="176">
        <v>407</v>
      </c>
      <c r="G117" s="3"/>
    </row>
    <row r="118" spans="1:9" ht="12.75" customHeight="1">
      <c r="A118" s="143"/>
      <c r="B118" s="143"/>
      <c r="C118" s="156"/>
      <c r="D118" s="162"/>
      <c r="E118" s="162"/>
      <c r="F118" s="162"/>
      <c r="H118" s="141"/>
    </row>
    <row r="119" spans="1:9" ht="12.75" customHeight="1">
      <c r="A119" s="143"/>
      <c r="B119" s="132">
        <v>75081</v>
      </c>
      <c r="C119" s="139" t="s">
        <v>238</v>
      </c>
      <c r="D119" s="176">
        <f>SUM(E119:F119)</f>
        <v>6393</v>
      </c>
      <c r="E119" s="176">
        <f t="shared" ref="E119:F119" si="58">SUM(E120:E121)</f>
        <v>5935</v>
      </c>
      <c r="F119" s="176">
        <f t="shared" si="58"/>
        <v>458</v>
      </c>
      <c r="H119" s="141"/>
    </row>
    <row r="120" spans="1:9" ht="12.75" customHeight="1">
      <c r="A120" s="143"/>
      <c r="B120" s="132"/>
      <c r="C120" s="156" t="s">
        <v>216</v>
      </c>
      <c r="D120" s="176">
        <f t="shared" ref="D120:D121" si="59">E120+F120</f>
        <v>370</v>
      </c>
      <c r="E120" s="176">
        <v>344</v>
      </c>
      <c r="F120" s="176">
        <v>26</v>
      </c>
    </row>
    <row r="121" spans="1:9" ht="12.75" customHeight="1">
      <c r="A121" s="143"/>
      <c r="B121" s="132"/>
      <c r="C121" s="156" t="s">
        <v>218</v>
      </c>
      <c r="D121" s="176">
        <f t="shared" si="59"/>
        <v>6023</v>
      </c>
      <c r="E121" s="176">
        <v>5591</v>
      </c>
      <c r="F121" s="176">
        <v>432</v>
      </c>
    </row>
    <row r="122" spans="1:9" ht="12.75" customHeight="1">
      <c r="A122" s="143"/>
      <c r="B122" s="132"/>
      <c r="C122" s="156"/>
      <c r="D122" s="162"/>
      <c r="E122" s="162"/>
      <c r="F122" s="162"/>
    </row>
    <row r="123" spans="1:9" ht="12.75" customHeight="1">
      <c r="A123" s="151">
        <v>851</v>
      </c>
      <c r="B123" s="132"/>
      <c r="C123" s="152" t="s">
        <v>83</v>
      </c>
      <c r="D123" s="175">
        <f>D124</f>
        <v>7368</v>
      </c>
      <c r="E123" s="175">
        <f t="shared" ref="E123:F123" si="60">E124</f>
        <v>6834</v>
      </c>
      <c r="F123" s="175">
        <f t="shared" si="60"/>
        <v>534</v>
      </c>
    </row>
    <row r="124" spans="1:9" ht="12.75" customHeight="1">
      <c r="A124" s="151"/>
      <c r="B124" s="132">
        <v>85146</v>
      </c>
      <c r="C124" s="156" t="s">
        <v>241</v>
      </c>
      <c r="D124" s="176">
        <f>D126+D125</f>
        <v>7368</v>
      </c>
      <c r="E124" s="176">
        <f>E126+E125</f>
        <v>6834</v>
      </c>
      <c r="F124" s="176">
        <f>F126+F125</f>
        <v>534</v>
      </c>
    </row>
    <row r="125" spans="1:9" ht="12.75" customHeight="1">
      <c r="A125" s="143"/>
      <c r="B125" s="143"/>
      <c r="C125" s="156" t="s">
        <v>216</v>
      </c>
      <c r="D125" s="177">
        <f t="shared" ref="D125" si="61">E125+F125</f>
        <v>12</v>
      </c>
      <c r="E125" s="177">
        <v>12</v>
      </c>
      <c r="F125" s="177">
        <v>0</v>
      </c>
    </row>
    <row r="126" spans="1:9" ht="12.75" customHeight="1">
      <c r="A126" s="143"/>
      <c r="B126" s="132"/>
      <c r="C126" s="156" t="s">
        <v>218</v>
      </c>
      <c r="D126" s="176">
        <f>E126+F126</f>
        <v>7356</v>
      </c>
      <c r="E126" s="176">
        <v>6822</v>
      </c>
      <c r="F126" s="176">
        <v>534</v>
      </c>
    </row>
    <row r="127" spans="1:9" ht="12.75" customHeight="1">
      <c r="A127" s="143"/>
      <c r="B127" s="132"/>
      <c r="C127" s="139"/>
      <c r="D127" s="176"/>
      <c r="E127" s="162"/>
      <c r="F127" s="162"/>
    </row>
    <row r="128" spans="1:9" ht="12.75" customHeight="1">
      <c r="A128" s="131">
        <v>853</v>
      </c>
      <c r="B128" s="131"/>
      <c r="C128" s="133" t="s">
        <v>114</v>
      </c>
      <c r="D128" s="175">
        <f t="shared" ref="D128:F128" si="62">D129</f>
        <v>537</v>
      </c>
      <c r="E128" s="175">
        <f t="shared" si="62"/>
        <v>499</v>
      </c>
      <c r="F128" s="175">
        <f t="shared" si="62"/>
        <v>38</v>
      </c>
    </row>
    <row r="129" spans="1:6" ht="15" customHeight="1">
      <c r="A129" s="143"/>
      <c r="B129" s="153">
        <v>85321</v>
      </c>
      <c r="C129" s="155" t="s">
        <v>242</v>
      </c>
      <c r="D129" s="176">
        <f t="shared" ref="D129:F129" si="63">D130+D131</f>
        <v>537</v>
      </c>
      <c r="E129" s="176">
        <f t="shared" si="63"/>
        <v>499</v>
      </c>
      <c r="F129" s="176">
        <f t="shared" si="63"/>
        <v>38</v>
      </c>
    </row>
    <row r="130" spans="1:6" ht="12.75" customHeight="1">
      <c r="A130" s="143"/>
      <c r="B130" s="153"/>
      <c r="C130" s="156" t="s">
        <v>216</v>
      </c>
      <c r="D130" s="176">
        <f t="shared" ref="D130:D131" si="64">E130+F130</f>
        <v>234</v>
      </c>
      <c r="E130" s="180">
        <v>217</v>
      </c>
      <c r="F130" s="180">
        <v>17</v>
      </c>
    </row>
    <row r="131" spans="1:6" ht="12.75" customHeight="1">
      <c r="A131" s="143"/>
      <c r="B131" s="153"/>
      <c r="C131" s="156" t="s">
        <v>218</v>
      </c>
      <c r="D131" s="176">
        <f t="shared" si="64"/>
        <v>303</v>
      </c>
      <c r="E131" s="180">
        <v>282</v>
      </c>
      <c r="F131" s="180">
        <v>21</v>
      </c>
    </row>
    <row r="132" spans="1:6" ht="11.25" customHeight="1">
      <c r="A132" s="143"/>
      <c r="B132" s="143"/>
      <c r="C132" s="156"/>
      <c r="D132" s="162"/>
      <c r="E132" s="162"/>
      <c r="F132" s="162"/>
    </row>
    <row r="133" spans="1:6" ht="12.75" customHeight="1">
      <c r="A133" s="131">
        <v>855</v>
      </c>
      <c r="B133" s="131"/>
      <c r="C133" s="133" t="s">
        <v>107</v>
      </c>
      <c r="D133" s="175">
        <f t="shared" ref="D133:F133" si="65">D134+D138</f>
        <v>2595</v>
      </c>
      <c r="E133" s="175">
        <f t="shared" si="65"/>
        <v>2422</v>
      </c>
      <c r="F133" s="175">
        <f t="shared" si="65"/>
        <v>173</v>
      </c>
    </row>
    <row r="134" spans="1:6" ht="25.5" customHeight="1">
      <c r="A134" s="131"/>
      <c r="B134" s="143">
        <v>85515</v>
      </c>
      <c r="C134" s="160" t="s">
        <v>132</v>
      </c>
      <c r="D134" s="179">
        <f>D135+D136</f>
        <v>2439</v>
      </c>
      <c r="E134" s="179">
        <f t="shared" ref="E134:F134" si="66">E135+E136</f>
        <v>2269</v>
      </c>
      <c r="F134" s="179">
        <f t="shared" si="66"/>
        <v>170</v>
      </c>
    </row>
    <row r="135" spans="1:6" ht="12.75" customHeight="1">
      <c r="A135" s="131"/>
      <c r="B135" s="143"/>
      <c r="C135" s="156" t="s">
        <v>216</v>
      </c>
      <c r="D135" s="176">
        <f>E135+F135</f>
        <v>1976</v>
      </c>
      <c r="E135" s="179">
        <v>1838</v>
      </c>
      <c r="F135" s="179">
        <v>138</v>
      </c>
    </row>
    <row r="136" spans="1:6" ht="12.75" customHeight="1">
      <c r="A136" s="131"/>
      <c r="B136" s="143"/>
      <c r="C136" s="156" t="s">
        <v>218</v>
      </c>
      <c r="D136" s="176">
        <f>E136+F136</f>
        <v>463</v>
      </c>
      <c r="E136" s="179">
        <v>431</v>
      </c>
      <c r="F136" s="179">
        <v>32</v>
      </c>
    </row>
    <row r="137" spans="1:6" ht="9.75" customHeight="1">
      <c r="A137" s="131"/>
      <c r="B137" s="143"/>
      <c r="C137" s="156"/>
      <c r="D137" s="176"/>
      <c r="E137" s="186"/>
      <c r="F137" s="186"/>
    </row>
    <row r="138" spans="1:6" ht="12.75" customHeight="1">
      <c r="A138" s="143"/>
      <c r="B138" s="153">
        <v>85516</v>
      </c>
      <c r="C138" s="155" t="s">
        <v>248</v>
      </c>
      <c r="D138" s="176">
        <f t="shared" ref="D138:F138" si="67">D139</f>
        <v>156</v>
      </c>
      <c r="E138" s="176">
        <f t="shared" si="67"/>
        <v>153</v>
      </c>
      <c r="F138" s="176">
        <f t="shared" si="67"/>
        <v>3</v>
      </c>
    </row>
    <row r="139" spans="1:6" ht="12.75" customHeight="1">
      <c r="A139" s="182"/>
      <c r="B139" s="182"/>
      <c r="C139" s="183" t="s">
        <v>237</v>
      </c>
      <c r="D139" s="184">
        <f>E139+F139</f>
        <v>156</v>
      </c>
      <c r="E139" s="184">
        <f>44+19+90</f>
        <v>153</v>
      </c>
      <c r="F139" s="184">
        <v>3</v>
      </c>
    </row>
    <row r="140" spans="1:6" ht="12.75" customHeight="1">
      <c r="A140" s="197"/>
      <c r="B140" s="197"/>
      <c r="C140" s="156" t="s">
        <v>249</v>
      </c>
      <c r="D140" s="184">
        <f>E140+F140</f>
        <v>19</v>
      </c>
      <c r="E140" s="198">
        <v>19</v>
      </c>
      <c r="F140" s="198">
        <v>0</v>
      </c>
    </row>
    <row r="141" spans="1:6" ht="12.75" customHeight="1">
      <c r="A141" s="197"/>
      <c r="B141" s="197"/>
      <c r="C141" s="200" t="s">
        <v>250</v>
      </c>
      <c r="D141" s="201">
        <f>E141+F141</f>
        <v>90</v>
      </c>
      <c r="E141" s="202">
        <v>90</v>
      </c>
      <c r="F141" s="202">
        <v>0</v>
      </c>
    </row>
    <row r="142" spans="1:6" ht="12.75" customHeight="1">
      <c r="A142" s="197"/>
      <c r="B142" s="197"/>
      <c r="C142" s="156"/>
      <c r="D142" s="198"/>
      <c r="E142" s="199"/>
      <c r="F142" s="199"/>
    </row>
    <row r="143" spans="1:6" ht="15.75" customHeight="1">
      <c r="A143" s="142"/>
      <c r="B143" s="142"/>
      <c r="C143" s="138" t="s">
        <v>246</v>
      </c>
      <c r="D143" s="174">
        <f>D144+D148+D161+D168+D173</f>
        <v>853</v>
      </c>
      <c r="E143" s="174">
        <f>E144+E148+E161+E168+E173</f>
        <v>853</v>
      </c>
      <c r="F143" s="174">
        <f>F144+F148+F161+F168+F173</f>
        <v>0</v>
      </c>
    </row>
    <row r="144" spans="1:6" ht="12.75" customHeight="1">
      <c r="A144" s="131">
        <v>758</v>
      </c>
      <c r="B144" s="131"/>
      <c r="C144" s="133" t="s">
        <v>94</v>
      </c>
      <c r="D144" s="175">
        <f t="shared" ref="D144:F145" si="68">D145</f>
        <v>853</v>
      </c>
      <c r="E144" s="175">
        <f t="shared" si="68"/>
        <v>853</v>
      </c>
      <c r="F144" s="175">
        <f t="shared" si="68"/>
        <v>0</v>
      </c>
    </row>
    <row r="145" spans="1:6" ht="15.75" customHeight="1">
      <c r="A145" s="143"/>
      <c r="B145" s="143">
        <v>75818</v>
      </c>
      <c r="C145" s="156" t="s">
        <v>138</v>
      </c>
      <c r="D145" s="179">
        <f t="shared" si="68"/>
        <v>853</v>
      </c>
      <c r="E145" s="179">
        <f t="shared" si="68"/>
        <v>853</v>
      </c>
      <c r="F145" s="179">
        <f t="shared" si="68"/>
        <v>0</v>
      </c>
    </row>
    <row r="146" spans="1:6" ht="12.75" customHeight="1">
      <c r="A146" s="182"/>
      <c r="B146" s="182"/>
      <c r="C146" s="189" t="s">
        <v>247</v>
      </c>
      <c r="D146" s="184">
        <f>E146+F146</f>
        <v>853</v>
      </c>
      <c r="E146" s="184">
        <v>853</v>
      </c>
      <c r="F146" s="184">
        <v>0</v>
      </c>
    </row>
  </sheetData>
  <mergeCells count="8">
    <mergeCell ref="A6:F6"/>
    <mergeCell ref="A10:A13"/>
    <mergeCell ref="B10:B13"/>
    <mergeCell ref="C10:C13"/>
    <mergeCell ref="D10:F11"/>
    <mergeCell ref="D12:F12"/>
    <mergeCell ref="A8:F8"/>
    <mergeCell ref="A7:F7"/>
  </mergeCells>
  <pageMargins left="0.70866141732283472" right="0.70866141732283472" top="0.35433070866141736" bottom="0.35433070866141736" header="0" footer="0"/>
  <pageSetup scale="71" orientation="portrait" r:id="rId1"/>
  <headerFooter>
    <oddFooter>Strona &amp;P z &amp;N</oddFooter>
  </headerFooter>
  <rowBreaks count="1" manualBreakCount="1">
    <brk id="76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Zał. 12</vt:lpstr>
      <vt:lpstr>'Zał. 12'!Obszar_wydruku</vt:lpstr>
      <vt:lpstr>'Zał. 12'!Tytuły_wydruku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Natalia Kurdyła</cp:lastModifiedBy>
  <cp:lastPrinted>2022-10-06T12:16:14Z</cp:lastPrinted>
  <dcterms:created xsi:type="dcterms:W3CDTF">2006-10-11T08:10:34Z</dcterms:created>
  <dcterms:modified xsi:type="dcterms:W3CDTF">2023-02-24T07:12:52Z</dcterms:modified>
</cp:coreProperties>
</file>